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showInkAnnotation="0" codeName="ThisWorkbook" defaultThemeVersion="124226"/>
  <mc:AlternateContent xmlns:mc="http://schemas.openxmlformats.org/markup-compatibility/2006">
    <mc:Choice Requires="x15">
      <x15ac:absPath xmlns:x15ac="http://schemas.microsoft.com/office/spreadsheetml/2010/11/ac" url="G:\2018\PLAN SECTORIAL\III TRIM\"/>
    </mc:Choice>
  </mc:AlternateContent>
  <xr:revisionPtr revIDLastSave="0" documentId="8_{1C979A21-AA34-4DFE-81CF-782740D7CC70}" xr6:coauthVersionLast="37" xr6:coauthVersionMax="37" xr10:uidLastSave="{00000000-0000-0000-0000-000000000000}"/>
  <bookViews>
    <workbookView xWindow="0" yWindow="0" windowWidth="20490" windowHeight="7545" tabRatio="823" xr2:uid="{00000000-000D-0000-FFFF-FFFF00000000}"/>
  </bookViews>
  <sheets>
    <sheet name="TALENTO HUMANO" sheetId="1" r:id="rId1"/>
    <sheet name="DIRECCIONAMIENTO ESTRATEGICO" sheetId="2" r:id="rId2"/>
    <sheet name="VALORES PARA RESULTADOS" sheetId="3" r:id="rId3"/>
    <sheet name="EVALUACIÓN DE RESULTADOS" sheetId="4" r:id="rId4"/>
    <sheet name="INFORMACIÓN Y COMUNICACIÓN" sheetId="5" r:id="rId5"/>
    <sheet name="GESTIÓN DEL CONOCIMIENTO" sheetId="6" r:id="rId6"/>
    <sheet name="CONTROL INTERNO" sheetId="7" r:id="rId7"/>
    <sheet name="Categorías" sheetId="8" state="hidden" r:id="rId8"/>
  </sheets>
  <definedNames>
    <definedName name="_xlnm._FilterDatabase" localSheetId="6" hidden="1">'CONTROL INTERNO'!$A$7:$W$12</definedName>
    <definedName name="_xlnm._FilterDatabase" localSheetId="1" hidden="1">'DIRECCIONAMIENTO ESTRATEGICO'!$A$7:$Z$16</definedName>
    <definedName name="_xlnm._FilterDatabase" localSheetId="3" hidden="1">'EVALUACIÓN DE RESULTADOS'!$A$7:$W$7</definedName>
    <definedName name="_xlnm._FilterDatabase" localSheetId="4" hidden="1">'INFORMACIÓN Y COMUNICACIÓN'!$A$7:$W$17</definedName>
    <definedName name="_xlnm._FilterDatabase" localSheetId="2" hidden="1">'VALORES PARA RESULTADOS'!$A$7:$W$19</definedName>
    <definedName name="Z_4D4DA5C4_87D7_4507_9A3A_E85A102C28F3_.wvu.Cols" localSheetId="6" hidden="1">'CONTROL INTERNO'!$O:$P</definedName>
    <definedName name="Z_4D4DA5C4_87D7_4507_9A3A_E85A102C28F3_.wvu.Rows" localSheetId="1" hidden="1">'DIRECCIONAMIENTO ESTRATEGICO'!$19:$140,'DIRECCIONAMIENTO ESTRATEGICO'!$151:$266</definedName>
    <definedName name="Z_502EA425_00D5_4186_BCC0_E7ED7EAF3F06_.wvu.Cols" localSheetId="6" hidden="1">'CONTROL INTERNO'!$O:$P</definedName>
    <definedName name="Z_502EA425_00D5_4186_BCC0_E7ED7EAF3F06_.wvu.Rows" localSheetId="1" hidden="1">'DIRECCIONAMIENTO ESTRATEGICO'!$19:$140,'DIRECCIONAMIENTO ESTRATEGICO'!$151:$266</definedName>
    <definedName name="Z_6C4A8B00_6425_4A3D_805A_72E6E5787537_.wvu.Cols" localSheetId="6" hidden="1">'CONTROL INTERNO'!$O:$P</definedName>
    <definedName name="Z_6C4A8B00_6425_4A3D_805A_72E6E5787537_.wvu.Rows" localSheetId="1" hidden="1">'DIRECCIONAMIENTO ESTRATEGICO'!$19:$140,'DIRECCIONAMIENTO ESTRATEGICO'!$151:$266</definedName>
    <definedName name="Z_7DC20472_41A2_4228_BA17_DBC95DDF95CC_.wvu.Cols" localSheetId="6" hidden="1">'CONTROL INTERNO'!$O:$P</definedName>
    <definedName name="Z_7DC20472_41A2_4228_BA17_DBC95DDF95CC_.wvu.Rows" localSheetId="1" hidden="1">'DIRECCIONAMIENTO ESTRATEGICO'!$19:$140,'DIRECCIONAMIENTO ESTRATEGICO'!$151:$266</definedName>
    <definedName name="Z_B0E1F95B_AE72_4F5B_8867_2ABBD5147508_.wvu.Cols" localSheetId="6" hidden="1">'CONTROL INTERNO'!$O:$P</definedName>
    <definedName name="Z_B0E1F95B_AE72_4F5B_8867_2ABBD5147508_.wvu.Rows" localSheetId="1" hidden="1">'DIRECCIONAMIENTO ESTRATEGICO'!$19:$140,'DIRECCIONAMIENTO ESTRATEGICO'!$151:$266</definedName>
    <definedName name="Z_B402B862_D6AF_46F4_9BE9_DFC2BCC34D41_.wvu.Cols" localSheetId="6" hidden="1">'CONTROL INTERNO'!$O:$P</definedName>
    <definedName name="Z_B402B862_D6AF_46F4_9BE9_DFC2BCC34D41_.wvu.Rows" localSheetId="1" hidden="1">'DIRECCIONAMIENTO ESTRATEGICO'!$19:$140,'DIRECCIONAMIENTO ESTRATEGICO'!$151:$266</definedName>
  </definedNames>
  <calcPr calcId="162913"/>
  <customWorkbookViews>
    <customWorkbookView name="Cristhiam Fernando Ruiz Reyes - Vista personalizada" guid="{4D4DA5C4-87D7-4507-9A3A-E85A102C28F3}" mergeInterval="0" personalView="1" maximized="1" xWindow="-8" yWindow="-8" windowWidth="1696" windowHeight="1026" tabRatio="823" activeSheetId="1"/>
    <customWorkbookView name="Cristhian Andres Rodriguez Diaz - Vista personalizada" guid="{B402B862-D6AF-46F4-9BE9-DFC2BCC34D41}" mergeInterval="0" personalView="1" maximized="1" xWindow="-8" yWindow="-8" windowWidth="1382" windowHeight="744" tabRatio="823" activeSheetId="3"/>
    <customWorkbookView name="Wilson Hortua - Vista personalizada" guid="{6C4A8B00-6425-4A3D-805A-72E6E5787537}" mergeInterval="0" personalView="1" maximized="1" xWindow="-8" yWindow="-8" windowWidth="1936" windowHeight="1056" tabRatio="823" activeSheetId="3"/>
    <customWorkbookView name="Adriana Maria Guerrero Ladino - Vista personalizada" guid="{502EA425-00D5-4186-BCC0-E7ED7EAF3F06}" mergeInterval="0" personalView="1" maximized="1" xWindow="-8" yWindow="-8" windowWidth="1696" windowHeight="1026" tabRatio="823" activeSheetId="5"/>
    <customWorkbookView name="Xiomara Alexandra Muñoz Barrera - Vista personalizada" guid="{7DC20472-41A2-4228-BA17-DBC95DDF95CC}" mergeInterval="0" personalView="1" maximized="1" xWindow="-8" yWindow="-8" windowWidth="1936" windowHeight="1056" tabRatio="823" activeSheetId="3"/>
    <customWorkbookView name="Liliana Andrea Brinez - Vista personalizada" guid="{B0E1F95B-AE72-4F5B-8867-2ABBD5147508}" mergeInterval="0" personalView="1" maximized="1" xWindow="-8" yWindow="-8" windowWidth="1382" windowHeight="744" tabRatio="823" activeSheetId="5"/>
  </customWorkbookViews>
  <fileRecoveryPr autoRecover="0"/>
</workbook>
</file>

<file path=xl/calcChain.xml><?xml version="1.0" encoding="utf-8"?>
<calcChain xmlns="http://schemas.openxmlformats.org/spreadsheetml/2006/main">
  <c r="N122" i="2" l="1"/>
  <c r="N115" i="2" l="1"/>
  <c r="N114" i="2"/>
  <c r="N113" i="2"/>
  <c r="N112" i="2"/>
  <c r="N110" i="2"/>
  <c r="N105" i="2"/>
  <c r="N101" i="2"/>
  <c r="N97" i="2"/>
  <c r="N94" i="2"/>
  <c r="N92" i="2"/>
  <c r="N91" i="2"/>
  <c r="N88" i="2"/>
  <c r="N87" i="2"/>
  <c r="N83" i="2"/>
  <c r="D267" i="2" l="1"/>
  <c r="D175" i="2"/>
  <c r="D245" i="2" l="1"/>
  <c r="D238" i="2"/>
  <c r="D196" i="2"/>
  <c r="D183" i="2"/>
  <c r="D150" i="2"/>
  <c r="D139" i="2"/>
  <c r="D129" i="2"/>
  <c r="D116" i="2"/>
  <c r="D77" i="2"/>
  <c r="D15" i="2" l="1"/>
</calcChain>
</file>

<file path=xl/sharedStrings.xml><?xml version="1.0" encoding="utf-8"?>
<sst xmlns="http://schemas.openxmlformats.org/spreadsheetml/2006/main" count="1927" uniqueCount="905">
  <si>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</si>
  <si>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</si>
  <si>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</si>
  <si>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</si>
  <si>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</si>
  <si>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</si>
  <si>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</si>
  <si>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</si>
  <si>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</si>
  <si>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</si>
  <si>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</si>
  <si>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</si>
  <si>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</si>
  <si>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</si>
  <si>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</si>
  <si>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</si>
  <si>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</si>
  <si>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</si>
  <si>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</si>
  <si>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</si>
  <si>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</si>
  <si>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</si>
  <si>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</si>
  <si>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</si>
  <si>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</si>
  <si>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</si>
  <si>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</si>
  <si>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</si>
  <si>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</si>
  <si>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</si>
  <si>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</si>
  <si>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</si>
  <si>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</si>
  <si>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</si>
  <si>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</si>
  <si>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</si>
  <si>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</si>
  <si>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</si>
  <si>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</si>
  <si>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</si>
  <si>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</si>
  <si>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</si>
  <si>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</si>
  <si>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</si>
  <si>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</si>
  <si>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</si>
  <si>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</si>
  <si>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</si>
  <si>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</si>
  <si>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</si>
  <si>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</si>
  <si>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</si>
  <si>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</si>
  <si>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</si>
  <si>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</si>
  <si>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</si>
  <si>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</si>
  <si>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</si>
  <si>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</si>
  <si>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</si>
  <si>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</si>
  <si>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</si>
  <si>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</si>
  <si>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</si>
  <si>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</si>
  <si>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</si>
  <si>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</si>
  <si>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</si>
  <si>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</si>
  <si>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</si>
  <si>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</si>
  <si>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</si>
  <si>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</si>
  <si>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</si>
  <si>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</si>
  <si>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</si>
  <si>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</si>
  <si>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</si>
  <si>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</si>
  <si>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</si>
  <si>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</si>
  <si>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</si>
  <si>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</si>
  <si>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</si>
  <si>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</si>
  <si>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</si>
  <si>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</si>
  <si>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</si>
  <si>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</si>
  <si>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</si>
  <si>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</si>
  <si>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</si>
  <si>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</si>
  <si>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</si>
  <si>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</si>
  <si>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</si>
  <si>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</si>
  <si>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</si>
  <si>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</si>
  <si>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</si>
  <si>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</si>
  <si>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</si>
  <si>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</si>
  <si>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</si>
  <si>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</si>
  <si>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</si>
  <si>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</si>
  <si>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</si>
  <si>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</si>
  <si>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</si>
  <si>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</si>
  <si>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</si>
  <si>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</si>
  <si>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</si>
  <si>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</si>
  <si>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</si>
  <si>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</si>
  <si>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</si>
  <si>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</si>
  <si>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</si>
  <si>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</si>
  <si>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</si>
  <si>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</si>
  <si>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</si>
  <si>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</si>
  <si>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</si>
  <si>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</si>
  <si>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</si>
  <si>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</si>
  <si>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</si>
  <si>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</si>
  <si>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</si>
  <si>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</si>
  <si>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</si>
  <si>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</si>
  <si>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</si>
  <si>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</si>
  <si>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</si>
  <si>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</si>
  <si>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</si>
  <si>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</si>
  <si>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</si>
  <si>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</si>
  <si>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</si>
  <si>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</si>
  <si>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</si>
  <si>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</si>
  <si>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</si>
  <si>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</si>
  <si>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</si>
  <si>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</si>
  <si>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</si>
  <si>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</si>
  <si>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</si>
  <si>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</si>
  <si>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</si>
  <si>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 xml:space="preserve">Cumplimiento Plan Estrategico TH </t>
  </si>
  <si>
    <t>01/0172018</t>
  </si>
  <si>
    <t xml:space="preserve">30/032018 </t>
  </si>
  <si>
    <t xml:space="preserve">Poblacion Caracterizada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</si>
  <si>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</si>
  <si>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</si>
  <si>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</si>
  <si>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</si>
  <si>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</si>
  <si>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</si>
  <si>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Númerico</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</si>
  <si>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</si>
  <si>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</si>
  <si>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</si>
  <si>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</si>
  <si>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</si>
  <si>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</si>
  <si>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</si>
  <si>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</si>
  <si>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</si>
  <si>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</si>
  <si>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</si>
  <si>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</si>
  <si>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</si>
  <si>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</si>
  <si>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</si>
  <si>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</si>
  <si>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</si>
  <si>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</si>
  <si>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</si>
  <si>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</si>
  <si>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</si>
  <si>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</si>
  <si>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</si>
  <si>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</si>
  <si>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</si>
  <si>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</si>
  <si>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</si>
  <si>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</si>
  <si>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</si>
  <si>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</si>
  <si>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</si>
  <si>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</si>
  <si>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</si>
  <si>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</si>
  <si>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</si>
  <si>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</si>
  <si>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</si>
  <si>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</si>
  <si>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</si>
  <si>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</si>
  <si>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</si>
  <si>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</si>
  <si>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</si>
  <si>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</si>
  <si>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</si>
  <si>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</si>
  <si>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</si>
  <si>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</si>
  <si>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</si>
  <si>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</si>
  <si>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</si>
  <si>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</si>
  <si>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</si>
  <si>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</si>
  <si>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</si>
  <si>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</si>
  <si>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</si>
  <si>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</si>
  <si>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</si>
  <si>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</si>
  <si>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</si>
  <si>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</si>
  <si>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</si>
  <si>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</si>
  <si>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</si>
  <si>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</si>
  <si>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</si>
  <si>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</si>
  <si>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</si>
  <si>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</si>
  <si>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</si>
  <si>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</si>
  <si>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</si>
  <si>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</si>
  <si>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</si>
  <si>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</si>
  <si>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</si>
  <si>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</si>
  <si>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</si>
  <si>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</si>
  <si>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</si>
  <si>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</si>
  <si>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</si>
  <si>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</si>
  <si>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</si>
  <si>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</si>
  <si>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</si>
  <si>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</si>
  <si>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</si>
  <si>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</si>
  <si>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</si>
  <si>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</si>
  <si>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</si>
  <si>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</si>
  <si>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</si>
  <si>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</si>
  <si>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</si>
  <si>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</si>
  <si>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</si>
  <si>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</si>
  <si>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</si>
  <si>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</si>
  <si>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</si>
  <si>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</si>
  <si>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</si>
  <si>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</si>
  <si>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</si>
  <si>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</si>
  <si>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</si>
  <si>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</si>
  <si>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</si>
  <si>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</si>
  <si>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</si>
  <si>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</si>
  <si>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</si>
  <si>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</si>
  <si>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</si>
  <si>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</si>
  <si>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</si>
  <si>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</si>
  <si>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</si>
  <si>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</si>
  <si>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</si>
  <si>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</si>
  <si>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</si>
  <si>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</si>
  <si>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</si>
  <si>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</si>
  <si>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</si>
  <si>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</si>
  <si>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</si>
  <si>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</si>
  <si>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</si>
  <si>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</si>
  <si>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</si>
  <si>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</si>
  <si>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</si>
  <si>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</si>
  <si>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</si>
  <si>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</si>
  <si>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</si>
  <si>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</si>
  <si>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</si>
  <si>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</si>
  <si>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</si>
  <si>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</si>
  <si>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</si>
  <si>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</si>
  <si>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</si>
  <si>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</si>
  <si>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</si>
  <si>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</si>
  <si>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</si>
  <si>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</si>
  <si>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</si>
  <si>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</si>
  <si>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</si>
  <si>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</si>
  <si>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</si>
  <si>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</si>
  <si>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</si>
  <si>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</si>
  <si>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</si>
  <si>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</si>
  <si>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</si>
  <si>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</si>
  <si>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</si>
  <si>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</si>
  <si>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</si>
  <si>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</si>
  <si>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</si>
  <si>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</si>
  <si>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</si>
  <si>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</si>
  <si>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</si>
  <si>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</si>
  <si>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</si>
  <si>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</si>
  <si>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</si>
  <si>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</si>
  <si>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</si>
  <si>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</si>
  <si>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</si>
  <si>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</si>
  <si>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</si>
  <si>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</si>
  <si>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</si>
  <si>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</si>
  <si>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</si>
  <si>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</si>
  <si>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</si>
  <si>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</si>
  <si>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</si>
  <si>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</si>
  <si>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</si>
  <si>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</si>
  <si>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</si>
  <si>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</si>
  <si>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</si>
  <si>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</si>
  <si>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</si>
  <si>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</si>
  <si>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</si>
  <si>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</si>
  <si>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</si>
  <si>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</si>
  <si>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</si>
  <si>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</si>
  <si>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</si>
  <si>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</si>
  <si>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</si>
  <si>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</si>
  <si>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</si>
  <si>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</si>
  <si>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</si>
  <si>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</si>
  <si>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</si>
  <si>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</si>
  <si>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</si>
  <si>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</si>
  <si>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</si>
  <si>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</si>
  <si>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</si>
  <si>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</si>
  <si>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</si>
  <si>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</si>
  <si>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</si>
  <si>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</si>
  <si>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</si>
  <si>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</si>
  <si>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</si>
  <si>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</si>
  <si>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</si>
  <si>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</si>
  <si>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</si>
  <si>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</si>
  <si>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</si>
  <si>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</si>
  <si>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</si>
  <si>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</si>
  <si>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</si>
  <si>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</si>
  <si>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</si>
  <si>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</si>
  <si>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</si>
  <si>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</si>
  <si>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</si>
  <si>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</si>
  <si>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</si>
  <si>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</si>
  <si>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</si>
  <si>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</si>
  <si>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</si>
  <si>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</si>
  <si>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</si>
  <si>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</si>
  <si>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</si>
  <si>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</si>
  <si>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</si>
  <si>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</si>
  <si>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</si>
  <si>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</si>
  <si>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</si>
  <si>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</si>
  <si>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</si>
  <si>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</si>
  <si>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</si>
  <si>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</si>
  <si>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</si>
  <si>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</si>
  <si>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</si>
  <si>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</si>
  <si>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</si>
  <si>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</si>
  <si>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</si>
  <si>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</si>
  <si>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</si>
  <si>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</si>
  <si>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</si>
  <si>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</si>
  <si>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</si>
  <si>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</si>
  <si>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</si>
  <si>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</si>
  <si>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</si>
  <si>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</si>
  <si>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</si>
  <si>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</si>
  <si>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</si>
  <si>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</si>
  <si>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</si>
  <si>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</si>
  <si>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</si>
  <si>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</si>
  <si>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</si>
  <si>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</si>
  <si>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</si>
  <si>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</si>
  <si>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</si>
  <si>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</si>
  <si>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</si>
  <si>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</si>
  <si>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</si>
  <si>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</si>
  <si>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</si>
  <si>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</si>
  <si>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</si>
  <si>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</si>
  <si>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</si>
  <si>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</si>
  <si>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</si>
  <si>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</si>
  <si>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</si>
  <si>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</si>
  <si>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</si>
  <si>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</si>
  <si>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</si>
  <si>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</si>
  <si>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</si>
  <si>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</si>
  <si>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</si>
  <si>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</si>
  <si>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</si>
  <si>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</si>
  <si>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</si>
  <si>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</si>
  <si>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</si>
  <si>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</si>
  <si>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</si>
  <si>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</si>
  <si>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</si>
  <si>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</si>
  <si>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</si>
  <si>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</si>
  <si>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</si>
  <si>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</si>
  <si>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</si>
  <si>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</si>
  <si>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</si>
  <si>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</si>
  <si>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</si>
  <si>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</si>
  <si>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</si>
  <si>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</si>
  <si>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</si>
  <si>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</si>
  <si>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</si>
  <si>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</si>
  <si>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</si>
  <si>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</si>
  <si>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</si>
  <si>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</si>
  <si>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</si>
  <si>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</si>
  <si>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</si>
  <si>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</si>
  <si>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</si>
  <si>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</si>
  <si>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</si>
  <si>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</si>
  <si>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</si>
  <si>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</si>
  <si>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</si>
  <si>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</si>
  <si>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</si>
  <si>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</si>
  <si>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</si>
  <si>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</si>
  <si>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</si>
  <si>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</si>
  <si>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</si>
  <si>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</si>
  <si>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</si>
  <si>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</si>
  <si>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</si>
  <si>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</si>
  <si>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</si>
  <si>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</si>
  <si>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</si>
  <si>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</si>
  <si>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</si>
  <si>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</si>
  <si>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</si>
  <si>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</si>
  <si>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</si>
  <si>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</si>
  <si>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</si>
  <si>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</si>
  <si>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</si>
  <si>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</si>
  <si>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</si>
  <si>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</si>
  <si>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</si>
  <si>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</si>
  <si>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</si>
  <si>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</si>
  <si>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</si>
  <si>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</si>
  <si>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</si>
  <si>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</si>
  <si>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</si>
  <si>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</si>
  <si>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</si>
  <si>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</si>
  <si>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</si>
  <si>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</si>
  <si>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</si>
  <si>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</si>
  <si>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</si>
  <si>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</si>
  <si>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</si>
  <si>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</si>
  <si>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</si>
  <si>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</si>
  <si>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</si>
  <si>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</si>
  <si>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</si>
  <si>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</si>
  <si>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</si>
  <si>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</si>
  <si>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</si>
  <si>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</si>
  <si>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</si>
  <si>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</si>
  <si>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</si>
  <si>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</si>
  <si>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</si>
  <si>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</si>
  <si>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</si>
  <si>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</si>
  <si>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</si>
  <si>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</si>
  <si>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</si>
  <si>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</si>
  <si>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</si>
  <si>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</si>
  <si>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</si>
  <si>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</si>
  <si>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</si>
  <si>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</si>
  <si>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</si>
  <si>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</si>
  <si>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</si>
  <si>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</si>
  <si>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</si>
  <si>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</si>
  <si>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</si>
  <si>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</si>
  <si>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</si>
  <si>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</si>
  <si>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</si>
  <si>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</si>
  <si>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</si>
  <si>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</si>
  <si>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</si>
  <si>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</si>
  <si>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</si>
  <si>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</si>
  <si>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</si>
  <si>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</si>
  <si>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</si>
  <si>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</si>
  <si>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</si>
  <si>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</si>
  <si>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</si>
  <si>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</si>
  <si>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</si>
  <si>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</si>
  <si>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</si>
  <si>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</si>
  <si>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</si>
  <si>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</si>
  <si>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</si>
  <si>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</si>
  <si>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</si>
  <si>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</si>
  <si>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</si>
  <si>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</si>
  <si>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</si>
  <si>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</si>
  <si>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</si>
  <si>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</si>
  <si>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</si>
  <si>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</si>
  <si>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</si>
  <si>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</si>
  <si>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</si>
  <si>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</si>
  <si>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</si>
  <si>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</si>
  <si>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</si>
  <si>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</si>
  <si>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</si>
  <si>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</si>
  <si>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</si>
  <si>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</si>
  <si>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</si>
  <si>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</si>
  <si>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</si>
  <si>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</si>
  <si>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</si>
  <si>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</si>
  <si>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</si>
  <si>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</si>
  <si>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xml:space="preserve">Realizar el autodiagnóstico del MIPG V2 para la entidad y elaborar el plan de trabajo para fortalecer las poíticas de gestión y desempeño institucional y el cumplimiento de requisitos </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</si>
  <si>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</si>
  <si>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</si>
  <si>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</si>
  <si>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</si>
  <si>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</si>
  <si>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</si>
  <si>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</si>
  <si>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</si>
  <si>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</si>
  <si>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</si>
  <si>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</si>
  <si>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</si>
  <si>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</si>
  <si>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</si>
  <si>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</si>
  <si>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</si>
  <si>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</si>
  <si>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</si>
  <si>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</si>
  <si>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</si>
  <si>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</si>
  <si>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</si>
  <si>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</si>
  <si>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</si>
  <si>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</si>
  <si>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</si>
  <si>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</si>
  <si>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trabajo de gestión ambiental
_________________________________ x 100
Total actividades en el Plan de trabajo de   de gestión ambiental</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</si>
  <si>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</si>
  <si>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</si>
  <si>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 la Estrategia de rendición de cuentas
_________________________________ x 100
Total actividades de la Estrategia de de rendición de cuentas</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</si>
  <si>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</si>
  <si>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</si>
  <si>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</si>
  <si>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</si>
  <si>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</si>
  <si>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</si>
  <si>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</si>
  <si>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 xml:space="preserve"> Formular y desarrollar un plan de trabajo para la gestión del riesgo de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</si>
  <si>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</si>
  <si>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</si>
  <si>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</si>
  <si>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</si>
  <si>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</si>
  <si>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</si>
  <si>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</si>
  <si>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</si>
  <si>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</si>
  <si>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</si>
  <si>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</si>
  <si>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</si>
  <si>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</si>
  <si>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</si>
  <si>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</si>
  <si>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Documeneto Diagnóstico</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</si>
  <si>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</si>
  <si>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</si>
  <si>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</si>
  <si>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</si>
  <si>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</si>
  <si>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</si>
  <si>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</si>
  <si>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</si>
  <si>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</si>
  <si>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</si>
  <si>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</si>
  <si>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r>
      <t xml:space="preserve"># de actividades ejecutada del </t>
    </r>
    <r>
      <rPr>
        <sz val="12"/>
        <color rgb="FFFF0000"/>
        <rFont val="Calibri"/>
        <family val="2"/>
        <scheme val="minor"/>
      </rPr>
      <t>MIPG</t>
    </r>
    <r>
      <rPr>
        <sz val="12"/>
        <rFont val="Calibri"/>
        <family val="2"/>
        <scheme val="minor"/>
      </rPr>
      <t xml:space="preserve">
_________________________________ x 100
Total actividades del </t>
    </r>
    <r>
      <rPr>
        <sz val="12"/>
        <color rgb="FFFF0000"/>
        <rFont val="Calibri"/>
        <family val="2"/>
        <scheme val="minor"/>
      </rPr>
      <t>MIPG</t>
    </r>
  </si>
  <si>
    <t># de controles ejecutados
_______________________ x 100
Total de controles</t>
  </si>
  <si>
    <t>Se actualizó el plan estratégico de talento humano de acuerdo a las necesidades de la entidad.</t>
  </si>
  <si>
    <t>Se realizó el seguimiento del plan estratégico de talento humano de acuerdo a los componentes definidos y rutas determinadas en el MIPG</t>
  </si>
  <si>
    <t>Se realiza la caracterización de los servidores y su núcleo familiar durante el primer trimestre del 2018</t>
  </si>
  <si>
    <t>Se realiza el diagnostico de talento humano y se construye en plan de acción de la matriz GETH</t>
  </si>
  <si>
    <t>Se realizó el plan de trabajo para el SST y se realiza el seguimiento del primer trimestre con el plan de acción e indicadores.</t>
  </si>
  <si>
    <t>Se formularon los planes de trabajo para los componentes mencionados y se realizó el seguimiento del primer trimestre</t>
  </si>
  <si>
    <t xml:space="preserve">Se formularon los planes de trabajo para los componentes mencionados y se realizó el seguimiento del primer trimestre </t>
  </si>
  <si>
    <t>Se realizó el plan de trabajo para implementar el  código de integridad en el INSOR</t>
  </si>
  <si>
    <t>Se realizó la primera sensibilización a través de una estrategia diseñada con la oficina de comunicaciones basado en el cuidado de la nueva sede relacionada con los valores del código de integridad</t>
  </si>
  <si>
    <t>Se elaboro el plan de acción institucional y se articulo con los 17 planes del modelo integrado de planeacion y gestión. Se encuentra publicado en la pagina Institucional.</t>
  </si>
  <si>
    <t>Esta actividad se reporta a partir del segundo trimestre</t>
  </si>
  <si>
    <t>Durante el primer trimestre El Secretario General envía comunicación a los jefes de área, en respuesta al comunicado queda constituido el equipo de actualización de la caracterización, con delegados de la subdirección de Gestión educativa, subdirección de promoción y desarrollo, Planeación y sistemas, Oficina asesora jurídica y Servicio al ciudadano. En el primer encuentro de equipo, se hizo una descripción del proceso de construcción de la caracterización durante el 2017, explicando que se identificaron los objetivos, alcance y la priorización de variables. Quedan concertadas las siguientes fechas de encuentro para presentación de avances:  5, 12, 19 y 26 de abril. Se sugiere que Servicio al ciudadano incorpore a la caracterización la información identificada en el desarrollo de los diferentes frentes de trabajo, además de la arrojada a través de la gestión de PQRSD. Para iniciar el ajuste de la caracterización se acuerda:
Leer el documento de caracterización del ciudadano, y enviar aportes, revisar el instrumento de captura de información de atención usuarios, entregar avances de la caracterización por dependencia, entrega del documento al Secretario General y al Jefe de la oficina de planeación y sistemas</t>
  </si>
  <si>
    <t>Se elaboro la metodología para adelantar el diagnostico de capacidades y entornos utilizando la metodología DOFA y metaplan, y teniendo en cuenta los lineamientos del MIPG.</t>
  </si>
  <si>
    <t xml:space="preserve">Se realizo la armonización del plan de acción institucional y el plan anual de adquisiciones y la planeacion estratégica por áreas. Con el fin de desarrollar la contratación para la vigencia.  </t>
  </si>
  <si>
    <t>Se tiene un porcentaje de cumplimiento de pagos del 99,75% ya que se realizo pagos por 1,496,312,648,32 de 1.500,063.110,32 que se tenían programados para pagar</t>
  </si>
  <si>
    <t>Se actualizaron cuatro de cinco proyectos de inversión y se cargaron en el aplicativo MGA-Web, el proyecto el "Implementación de las herramientas TIC en la educación formal de las personas sordas a nivel nacional", del cual no se pudo completar la cadena de valor por una ausencia de productos afines.</t>
  </si>
  <si>
    <t>Durante el primer trimestre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</si>
  <si>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Se elaboraron 7 Planes operativos para el fortalecimiento institucional así: cinco por cada subsistema de gestión, uno para el Sistema Integrado de gestión y uno para la política de fortalecimiento organizacional y simplificación de procesos.</t>
  </si>
  <si>
    <t>La ejecución presupuestal de la entidad en referencia al total apropiado Vs total pago a 30 de marzo es del 17,5%. En cuanto al total apropiado Vs el total comprometido es del 50,3%, para un total de 4.306.077.678,22 comprometido.</t>
  </si>
  <si>
    <t>TIC GESTION
- Seguimiento a la ejecución del Plan operativo de Tic para la Gestión identificando las tareas a realizar:  Se realiza actualización catalogo de servicios tic, se publica en el sistema de calidad (ITS),  se socializa con el grupo de sistemas.
- seguimiento al plan de mantenimiento de servicios tecnológicos: Se realiza  reintegro y asignación nuevos equipos funcionarios de la Entidad- Backups correo e información.  
- Se  elabora Procedimiento de mantenimiento preventivo y correctivo, el cual esta aprobado por la parte de sistemas y en proceso de integración con el proceso de servicios administrativos (almacén). 
- participación en la implementación del MIPG - con las tareas programadas del plan de acción
- Soporte técnico a usuarios finales y de videoconferencias 
- se realizo la implementación del file server a través de la NAS QNAP la cual esta integrada al servidor y se accede a través de la red.
- se elaboro el protocolo de copias de seguridad DLO.
TIC GOBIERNO ABIERTO
- se continuo con el acompañamiento en la actualización del Plan de participación ciudadana y estrategia de rendición de cuentas V2
- se realiza la publicación de información Ley 1712 de 2014 - Dimensión Información y comunicación - Política de transparencia 
- participación en la implementación del MIPG
- se realiza promoción y divulgación de Datos abiertos a través de redes sociales.
TIC PARA SERVICIOS
- Se realiza Seguimiento al Plan operativo identificando las tareas a realizar.
   * Se realiza la guía de usuario para las asesorías virtuales las cuales hacen parte del fortalecimiento de los canales de servicio
   * Se realiza soporte y acompañamiento en dos asesorías virtuales realizadas 
- se realiza acompañamiento en el video institucional, donde se socializan los servicios del INSOR. El cual esta en el canal Institucional del INSOR.
- Se acompaño en la ruta de implementación del modulo de PQRSD y se realizo acompañamiento en la actualización del procedimiento
- se acompaño en el la elaboración del docuemnto encuentra de satisfacción de usuario.
- Se realizó acompañamiento en la parametrización de mesa de servicios para ORFEO
SEGURIDAD Y PRIVACIDAD DE LA INFORMACIÓN
-  Seguimiento al  Plan operativo identificando las tareas a realizar. 
      se cuenta con el autodiagnóstico de seguridad digital al 100% sin embargo atendiendo los nuevos lineamientos de MINTIC y el MEN se debe actualizar el autodiagnóstico el cual debe ser entregado hasta el 16 de abril de 2018, por lo cual esta actividad se cumple y se  extiende por directrices del sector.  
- Campaña de TIps de seguridad de la información a través del boletín entrenos, sensibilización de seguridad y privacidad en conjunto con el MINTIC, envio correo de vulnerabilidad de Malware.  
- se elaboro la política institucional de backup
- se elaboro la política de escritorio  y pantalla limpia.
- Se elaboro procedimiento procedimiento control de Software.</t>
  </si>
  <si>
    <t>Se realizaron mesas de trabajo con el minitic y el ministerio de educación para definir los lineamientos del plan de trabajo de seguridad de la información</t>
  </si>
  <si>
    <t>Plan de trabajo elaborado y aprobado</t>
  </si>
  <si>
    <t>La contratación en el INSOR se ha realizado de acuerdo a los lineamientos del gobierno nacional entorno a la ley de garantías y bajo la plataforma SECOP.</t>
  </si>
  <si>
    <t>Se elaboro Plan de gestión ambiental el cual se enmarca en la Implementación del sistema de gestión de acuerdo a la norma ISO 14001 de 2015.</t>
  </si>
  <si>
    <t>Se realizó el ajuste del instrumento de medición de la satisfacción y se elaboró un documento de estrategia para medir la satisfacción de los ciudadanos</t>
  </si>
  <si>
    <t xml:space="preserve">Se construye Plan de Racionalización 2018 y se publica en la Plataforma SUIT-  http://www.insor.gov.co/descargar/estrategia_racionalizacion_tramites2018.pdf
Se Anexa como capitulo en el Plan Anticorrupción y Atención al Ciudadano 2018 Versión 1 publicado el 31 de Enero 2018: http://www.insor.gov.co/descargar/Plan_Anticorrupcion_Atencion_Ciudadano_2018_V1.pdf
Se asume un tipo de racionalización administrativa.
Compromiso: Implementar una mejora tecnológica con la adquisición de equipos y software para prestar el servicio de asesoría y asistencia en Bogotá y a nivel nacional por medio del uso de Internet. </t>
  </si>
  <si>
    <t>Plan de participación ciudadana aprobado y publicado. Durante el segundo trimestre se reportará el avance en su ejecución.</t>
  </si>
  <si>
    <t>Estrategia de rendición de cuentas sostenida del INSOR aprobada y publicada</t>
  </si>
  <si>
    <t>Al cierre del primer trimestre de 2018, el INSOR  cuenta con 3 convenios interadministrativos firmados con entidades públicas y privadas  los cuales están orientados a fortalecer la gestión de la entidad y el acceso a derechos de las personas sordas.</t>
  </si>
  <si>
    <t>Se elaboraron herramientas de seguimiento de las actividades plan de acción y proyectos de inversión enfocado en los planes operativos de la institución, la información recolectada ira a un tablero de control semaforizado evidenciando el avance de los planes y generando alerta para hacer planes de mejora.</t>
  </si>
  <si>
    <t>Se realizaron los autodiagnóstico de las diferentes políticas con los actores involucrados y se realizaron los planes de trabajo teniendo en cuenta la calificación arrojada en los autodiagnóstico</t>
  </si>
  <si>
    <t xml:space="preserve">Se realizo el seguimiento de cumplimiento de metas y recursos durante la ultima semana de marzo y primera de marzo. La información se analizara en un informe  para presentar al comité de gestión y desempeño institucional. </t>
  </si>
  <si>
    <t>Esta actividad se reportará a partir del segundo trimestre de 2018.</t>
  </si>
  <si>
    <t>Se reporto en los meses de febrero y marzo en las fechas establecidas el avance de los cinco proyectos incluyendo avance en producto físico y de gestión y el avance presupuestal por actividad con regionalización y focalización</t>
  </si>
  <si>
    <t>Se cumplió con la fase de planeación del MIPG para el 2018 con sus respectivos planes de acción y sectorial.</t>
  </si>
  <si>
    <t>Se elaboro la plan estratégico de comunicación externa e interna</t>
  </si>
  <si>
    <t>Se implementó el 25% del plan de comunicaciones de acuerdo con lo previsto. En comunicación interna se realizó 1 boletín; 2 protectores de pantalla; 2 fondos de pantalla; 2 campañas para público interno; envío de 20 mensajes por el chat institucional con información sobre actividades institucionales;  19 correos de apoyo a otras áreas; 2 concursos internos; 2 publicaciones  en la intranet; se reenviaron 17 correos al área de atención al ciudadano con solicitudes externas y se hicieron 34 publicaciones en carteleras digitales internas con 11 videos. En el componente de prensa se hicieron 2 publicaciones en el portal, se envió un boletín de prensa a medios de comunicación nacionales y se gestionaron 5 publicaciones en los medios de comunicación; en comunicación digital se hicieron 248 publicaciones en redes sociales y se dio respuesta a 76 comentarios de ciudadanos y en producción gráfica y audiovisual se elaboraron 23 recursos gráficos y 16 videos.</t>
  </si>
  <si>
    <t>Se realizó la consolidación de las PQRSD enviadas a través del formulario online, el SAC y ORFEO, en la que se gestionaron un total de 474 PQRSD</t>
  </si>
  <si>
    <t>Se realiza una constante verificación  del cumplimiento de la Ley 1712 de 2014, Decreto 103 de 2015 y Resolución 3564 de 2015; se  implementa la Pagina Ley de Transparencia y Acceso a la Información Pública  donde se pública la Información de la entidad según estándar de publicación correspondiente al I Trimestre según envió por parte de las áreas responsable de la información.</t>
  </si>
  <si>
    <t>Se da continuidad al plan de accesibilidad web elaborado en las mesa sectorial con apoyo del ministerio.</t>
  </si>
  <si>
    <t>Actividad programada para el segundo trimestre</t>
  </si>
  <si>
    <t>Se realizó el registro y reporte de novedades y hojas de vida en el SIGEP durante el periodo evaluado</t>
  </si>
  <si>
    <t>Se realizó la formulación del plan operativo para el fortalecimiento del sistema de gestión documental en el mes de enero del 2018</t>
  </si>
  <si>
    <t xml:space="preserve">Se realizó la formulación del plan operativo para diseñar la metodología y estrategia de gestión del conocimiento en el INSOR </t>
  </si>
  <si>
    <t>Esta actividad inicia en el segundo semestre de la vigencia</t>
  </si>
  <si>
    <t>Esta actividad se reportará a partir del segundo trimestre de 2018</t>
  </si>
  <si>
    <t>El programa anual de auditoria 2018, se aprobó mediante de acta N° 01 del Comité Institucional de Control Interno, del día 16 de febrero del 2018, Durante el trimestre se ejecutaron 20 informes de ley y  seguimiento de los 21 programados para el periodo.</t>
  </si>
  <si>
    <t>Se reportará a partir del segundo trimestre de 2018</t>
  </si>
  <si>
    <t xml:space="preserve">El equipo designado para la actualización de la caracterización conformado por profesionales de las diferentes áreas, se reunió el 5, 12, 19 y 26 de abril. Frente a la actualización del documento se definió: tomar la información surgida en 2017 en las diferentes dependencias, omitir el apartado de usuarios potenciales, citar documentos institucionales, fuentes y normatividad, actualizar los apartados: uso de canales, solicitudes por eje temático, realizar un ejercicio de unificación de estilo en la redacción del documento, actualizar información de portafolio de servicios, actualizar datos de contacto y canales oficiales de atención, Ajustar la tabla de variables, dejar como anexo la lista de entidades publicas y privadas, omitir las conclusiones dado que el documento arroja la información de manera clara cumpliendo con el objetivo del documento. Se construyó y aplicó un instrumento y preguntas claves para alimentar la caracterización teniendo en cuenta las acciones del 2017.
El documento queda estructurado así: A. introducción, B. Características y requerimientos de los ciudadanos , usuarios y grupos de interés del INSOR, Servicio al ciudadano y áreas misionales: Títulos: áreas misionales y Servicio al ciudadano, Tipo de usuarios (Persona Natural/Persona jurídica) Sector privado: Organizaciones civiles y empresas, Sector Publico: Entidades de orden Nacional/territorial, Orden municipal y Departamental, Gráfica participación, entidades por categorías, canales de atención, Temática, Lugar de procedencia de los ciudadanos y entidades atendidos por INSOR. C. Anexos El 2 de mayo de se envía el documento final al Secretario General y al Jefe de la oficina de planeación y el 20 de junio se socializa a los servidores del INSOR a través de correo electrónico  </t>
  </si>
  <si>
    <t>Actividad realizada primer trimestre 2018</t>
  </si>
  <si>
    <t>No se convoco en el II Trimestre por parte del Sector a mesas de trabajo  para la elaboración de la estrategia de seguridad digital para el sector.</t>
  </si>
  <si>
    <t>Con forme a lo establecido, se realiza la escritura del los apartados del documento de la estrategia integral para el mejoramiento de la calidad educativa de la población sorda, lo cual deriva en el documento que se anexa, el cual está sujeto a eventuales ajustes.</t>
  </si>
  <si>
    <t>• Se seleccionaron y tradujeron los Ítems de la prueba SABER 11 - 2018 (27 Ítems).
Se realiza la producción audiovisual del Tour de ayuda de la plataforma PLEXI.
Se produjeron 15 Ítems liberados en Lengua de Señas Colombiana.
Se videograbaron, los contenidos de la guía de la prueba SABER 11. (11 contenidos).
Se realizaron sesiones de asesoría, con la oficina de comunicaciones, de diseño, para la divulgación, preparación y aplicación de la prueba.
• Durante el segundo trimestre (abril a junio) se ha avanzado con respecto a la producción de los 120 contenidos, así: 
12 clases en vivo
22 cortos
8 lecciones de módulos
40 contenidos de Cundinamarca 
Total segundo trimestre: Elaboración de 82 contenidos educativos accesibles</t>
  </si>
  <si>
    <t>Durante el segundo trimestre se desarrollaron 47 asesorías; de las cuales 28 fueron a secretarías de educación (Antioquia, Armenia, Bucaramanga, Buenaventura, Buga, Cali, Cúcuta, Cundinamarca, Huila, Ibagué, Ipiales, La Guajira, Meta, Mosquera, Nariño, Neiva, Norte de Santander, Pasto, Popayán, Riohacha, Risaralda, Sabaneta, Santa Marta, Santander, Soacha, Tolima, Tunja y Valledupar); 4 a entidades de educación superior (Universidad Nacional de Antioquia, Universidad Tecnológica de Santander, Universidad Tecnológica Metropolitana y Universidad del Norte); 6 a instituciones educativas (IE ENS Bucaramanga, IE ENS de Neiva, IE Niño Jesus de Praga, IE Salvador Suarez , IE Francisco Luis Hernandez e IE Técnico Guaymaral); 7 acompañamientos al MEN en asesoría sobre decreto 1421en las ciudades de (Atlántico, Barranquilla, Huila, Ibagué, Neiva, Soledad y Tolima); 1 sobre sordoceguera y 1 exclusiva a padres de familia de la IE Salvador Suarez Suarez.</t>
  </si>
  <si>
    <t>Se realiza una constante verificación  del cumplimiento de la Ley 1712 de 2014, Decreto 103 de 2015 y Resolución 3564 de 2015; se  implementa la Pagina Ley de Transparencia y Acceso a la Información Pública  donde se pública la Información de la entidad según estándar de publicación correspondiente al I Trimestre según envió por parte de las áreas responsable de la información.
se actualiza Esquema de Publicación de Información INSOR en su Versión 3
http://www.insor.gov.co/descargar/ESQUEMA_DE_PUBLICACION_INSOR_V3.xlsx</t>
  </si>
  <si>
    <t>Actividad desarrollada primer trimestre</t>
  </si>
  <si>
    <t>Se tiene un porcentaje de cumplimiento de pagos del 99,9% ya que se realizo pagos por 4,028,668,306.00  de    4,029,152,755.00  que se tenían programados para pagar</t>
  </si>
  <si>
    <t xml:space="preserve">Meta cumplida en el primer trimestre del año </t>
  </si>
  <si>
    <t>Se realiza el seguimiento del plan de acción propuesto en la matriz GETH, el cual se encuentra en el informe de gestión del segundo trimestre.</t>
  </si>
  <si>
    <t>Se realizó el seguimiento del segundo trimestre donde se programaron 16 actividades y se ejecutaron en su totalidad, las cuales se pueden evidenciar en el informe de gestión de talento humano.</t>
  </si>
  <si>
    <t>Se realizo la ejecución de los planes para el fortalecimiento y desarrollo del talento humano,  donde las actividades relacionadas con el plan de bienestar se cumplieron en un 93%  y las actividades relacionadas con el plan de capacitación en un 64% para un total ponderado de 79% en el periodo reportado</t>
  </si>
  <si>
    <t>Las actividades programadas en este componente se cumplieron en un 100% para el periodo</t>
  </si>
  <si>
    <t>Con respecto a las  actividades relacionadas con el plan de bienestar se cumplieron en un 93% y las actividades relacionadas con el plan de capacitación en un 64% para un total ponderado de 79% en el periodo reportado</t>
  </si>
  <si>
    <t xml:space="preserve">Esta actividad se cumplió en el primer trimestre del año </t>
  </si>
  <si>
    <t>Se realiza el registro y reporte de novedades y hojas de vida en el SIGEP durante el periodo.</t>
  </si>
  <si>
    <t xml:space="preserve">Actividad cumplida en el 1 trimestre del año </t>
  </si>
  <si>
    <t xml:space="preserve">Evaluar el grado de cumplimiento del Modelo Integrado de Planeación y Gestión - MIPG por cada una de las entidades </t>
  </si>
  <si>
    <t>Plan de trabajo elaborado y en ejecución.
En la implementación del plan de trabajo diseñado, se desarrollaron las siguientes actividades:
* El diligenciamiento de la encuesta de diagnóstico institucional aportada por el Ministerio de Educación Nacional-MEN para conocer el estado actual de la dimensión y política de gestión del conocimiento en el sector educativo
* La producción de un documento interno de diagnóstico institucional de la dimensión y política de gestión del conocimiento, donde se detallan los avances en cada eje de intervención
* Adicionalmente, se tuvo una participación activa de la Jornada de Inducción y Reinducción desarrollada en el INSOR el día 18 de mayo de 2018, donde cada uno de los procesos expusieron sus funciones principales y apuestas para la vigencia. La memoria del evento se encuentra disponible en: https://spark.adobe.com/page/t3sBjMK8LSRxN/
* Entre los meses de julio y septiembre de 2018 se desarrollarán las 3 sesiones programadas de "mesas del saber institucional" para el intercambio y capitalización de conocimiento en la Entidad.</t>
  </si>
  <si>
    <t>Acción realizada en el primer trimestre.</t>
  </si>
  <si>
    <t>Se implementó el 25% del plan de comunicaciones de acuerdo con lo previsto, reportando un avance acumulado del 50%. En comunicación interna se realizaron 3 boletines; 6 protectores de pantalla; 7 fondos de pantalla; 7 campañas para público interno; envío de 80 mensajes por el chat institucional con información sobre actividades institucionales;  se enviaron 80 correos de apoyo a otras áreas; se hicieron 4 concursos internos; 4 publicaciones  en la intranet; se reenviaron 27 correos al área de atención al ciudadano con solicitudes externas y se hicieron 173 publicaciones en carteleras digitales internas. En el componente de prensa se hicieron 17 publicaciones en el portal, se enviaron 3 boletines de prensa a medios de comunicación nacionales, se gestionaron 15 publicaciones en los medios de comunicación y se organizaron 3 eventos institucionales; en comunicación digital se hicieron 787 publicaciones en redes sociales y se dio respuesta a 416 comentarios de ciudadanos y en producción gráfica y audiovisual se elaboraron123 recursos gráficos y 66 videos, además del cubrimiento videográfico de 16 actividades de las áreas misionales.</t>
  </si>
  <si>
    <t xml:space="preserve">Se ajusta la encuesta de satisfacción, se adiciona una pregunta sobre la percepción del ciudadano frente a los servicios del INSOR. Se envía a través de correo electrónico a todos los ciudadanos que enviaron PQRSD de enero a junio de 2018  De las personas que diligenciaron el formulario el 55% fueron personas sordas y el 45% restante fueron personas oyentes. Los ciudadanos que presentaron solicitudes en la mayoría de los casos son de Bogotá, y otros municipios aledaños a la capital.  Otros son de departamentos de la costa atlántica, Antioquia, Pasto y Valle del Cauca. El canal donde se registró un mayor número de respuestas fue el de correo electrónico con 55% del total de formularios diligenciados. 
Con relación al ITEM claridad en la información en el CANAL PRESENCIAL el mayor porcentaje lo ocupó la calificación de excelente con el (60%). CANAL TELEFÓNICO:  la calificación de Excelente fue la más frecuente con un (67%), seguida de aceptable con el (33%). CORREO ELECTRÓNICO: el mayor porcentaje lo ocupó la calificación de bueno con el (42%), seguido de la calificación de excelente con el (37%).  CORREO CERTIFICADO: tuvo un porcentaje de bueno con el (100%) en relación a todas las respuestas. PAGINA WEB: el (38%) de los usuarios lo calificaron como excelente. Este mismo valor lo tuvo la calificación de bueno con el (38%). VIDEO CHAT EN LSC: el mayor porcentaje lo ocupó la calificación de excelente con el (50%). En segundo lugar se encuentra la calificación de aceptable con el (33%). 
Algunas de las observaciones frente a la pregunta de ¿como le gustaría que fuera el servicio que presta el INSOR? estuvieron encaminadas a felicitar al INSOR por la gestión que ha realizado, otras comentaron que les gustaría que el servicio fuera más ágil, proactivo y personalizado y tener un sistema de mayor interacción con la comunidad sorda. También se dijo que la entidad a veces no brinda respuesta a las peticiones o que la respuesta se demora mucho. Adicionalmente hubo un llamado de atención a la entidad para que enfoquen su servicio en los lugares donde la comunidad sorda requiere de más ayuda, sugieren que en cada departamento exista una dependencia del INSOR. </t>
  </si>
  <si>
    <t>Se diseñó, socializó y ajustó el formato/formulario de seguimiento a resultados por cada actividad desarrollada en el Plan de Participación, y se puso en línea mediante link: https://bit.ly/2qG6NTy para uso de todas las personas responsables de actividades relacionadas en el plan de participación ciudadana, las cuales fueron informadas mediante correo electrónico el día 26 de abril de 2014
Se dispone de la matriz de seguimiento a resultados obtenidos en las actividades desarrolladas en Participación durante el primer semestre de la vigencia 2018.
Se emite informe ejecutivo de seguimiento a la ejecución de la política de participación ciudadana para la generación del informe de gestión institucional con corte a mayo de 2018.</t>
  </si>
  <si>
    <t xml:space="preserve">Se realizó la consolidación de las PQRSD  para un total de 321 PQRSD gestionadas </t>
  </si>
  <si>
    <t>Actividad programada para el tercer semestre</t>
  </si>
  <si>
    <t>Para el segundo trimestre del año se ejecutaron actividades del plan de bienestar enfocadas en mejorar el bienestar de los funcionarios y sus familias articulado con la Caja de Compensación Colsubsidio como el día de la secretaria, día del niño, para el día del Servidor Público nos vinculamos con la programación realizada por el DAFP en el Hotel Tequendama, entre otras, con respecto al plan de previsión se diligencio el formato No. 1 con la información de los contratistas que apoyan la gestión de cada uno de los procesos, adicionalmente se realiza un análisis entre los cargos vigentes y se da un análisis inicial para los cargos que se requerirán a futuro, igualmente se diligenció el formato No. 2 programado en el plan de previsión. Con respecto al plan de capacitación se programaron ocho (8) actividades según la Malla Curricular y se lograron 7 de ellas, como conclusión el plan  estratégico de talento humano se viene cumpliendo de acuerdo a la programación inicial y se puede evidenciar en el informe de gestión de talento humano del segundo trimestre que también contiene información sobre el cumplimiento del plan anual de vacantes.</t>
  </si>
  <si>
    <t>Se realizaron mesas de trabajo para la construcción y socialización de los valores de la entidad, se construye un borrador del código de integridad del INSOR.</t>
  </si>
  <si>
    <t>El porcentaje de avance en el trimestre acumulado en el desarrollo de las actividades fue de un 59,6% de un 50.4% que se tenia programado, el avance por dimensión en el plan de acción fue el siguiente:
• Talento humano: 87,3%
• Gestión del conocimiento y la innovación; 70%
• Direccionamiento estratégico y Planeación: 62,6%
• Información y comunicación: 62,3%
• Gestión con valores para resultados: 61,6%
• Gestión control interno 59,9%
• Misional: 54,3%
• Evaluación de resultados: 44,9%</t>
  </si>
  <si>
    <t>Siguiendo la metodología establecida se avanzo en la elaboración del documento de diagnostico de capacidades y entornos en versión inicial.  El cual contempla un análisis de factores externos, internos y la elaboración de una propuesta de valor. Se lleva una avance del 70% con corte al 30 de junio.</t>
  </si>
  <si>
    <t>Se cargaron los proyectos nuevos para el 2019 a la plataforma MGA web y SUIFP donde se realizo la aprobación de los filtros de calidad delo MEN y el DNP. Se realizo la distribución del presupuesto en los cinco proyectos para el 2019</t>
  </si>
  <si>
    <t xml:space="preserve">De acuerdo con los 7 planes que conforman el Plan de Fortalecimiento institucional se tuvo el siguiente avance: Plan de SGA: 94% Plan SGSST:16/16 Plan SGC: 16/17; Plan  Gestión documental:10/10; Plan SSPI:7/8, Plan de sistema de gestión: 3/4 y el Plan de la política de fortalecimiento de MIPG:6/6 Dado lo anterior se obtiene un cumplimiento promedio de: 92%. </t>
  </si>
  <si>
    <t>La entidad durante el segundo trimestre alcanzo una ejecución presupuestal del 81,7% en comprometido Vs la apropiación vigente, lo que quiere decir que se comprometieron $ 3,026,404,563.66. En cuanto a pagos se tiene un porcentaje de avance del 47,6% para un total de $1,764,511,320.01.</t>
  </si>
  <si>
    <t>TIC GESTION
se Realizó seguimiento a la ejecución del Plan operativo: 
- se Realizó apoyo en los ejercicios de rendición de cuentas soportados en medios electrónicos.
- Se Realizó apoyo en las actividades de la estrategia de participación ciudadana, que se deban realizar por medios electrónicos.
- se apoyo con las actividades definidas para el ejercicio de innovación abierta.
- participación en el seguimiento a la implementación del MIPG
- se Realizó promoción y divulgación de Datos abiertos a través de redes sociales.
-Se Realizó Seguimiento al Plan operativo, con las actualizaciones requeridas por el MINTIC. 
- se continuo con el acompañamiento en la ejecución de actividades correspondientes al Plan de participación ciudadana y estrategia de rendición de cuentas V2
- Se Realizó Actualización y publicación de información según el esquema de Publicación de Información INSOR - Ley de transparencia, de acuerdo a la solicitud de las áreas.
- se Realizó promoción y divulgación de Datos abiertos a través de redes sociales.
- se realizaron tareas de identificación de datos estratégicos (plan de acción 2018)
- se realizo la promoción a los datos publicados 
TIC GOBIERNO ABIERTO
se continuo con el acompañamiento en la actualización del Plan de participación ciudadana y estrategia de rendición de cuentas V2
- Se Realizó Actualización y publicación Esquema de Publicación de Información INSOR - Ley de transparencia.
- se Realizó apoyo en los ejercicios de rendición de cuentas soportados en medios electrónicos.
Acompañamiento Actividades Audiencia Publica de rendición de cuentas INSOR 2018
- Se Realizó apoyo en las actividades de la estrategia de participación ciudadana, que se deban realizar por medios electrónicos.
- se apoyo con las actividades definidas para el ejercicio de innovación abierta.
- Se Realizó Actualización y publicación de información según el esquema de Publicación de Información INSOR - Ley de transparencia, de acuerdo a la solicitud de las áreas.
- se Realizó promoción y divulgación de Datos abiertos a través de redes sociales.
- se realizaron tareas de identificación de datos estratégicos (plan de acción 2018)
TIC PARA SERVICIOS
se Realizó informe de seguimiento al componente de Tic para servicios en donde se contemplo lo siguiente:
- Identificar los canales de la caracterización de usuarios para poder generar un cierre de brechas para el uso de tecnologías: Acompañar en la revisión y actualización del Portafolio de servicios Institucional
- Fortalecer los canales para la prestación de servicio de asesorías virtuales: realizar mesas de trabajo con el área misional y planeacion respecto a las asesorías virtuales, implementando el protocolo de asesoría virtual
- Apoyar en la Implementación del módulo de ORFEO para la recepción de PQRS a través de la WEB y dispositivos móviles.    
- Implementar ORFEO para la gestión de PQRS: 1. Acompañar la ruta de Implementación tecnológica en ORFEO para la gestión de PQRS y acompañamiento en la actualización del procedimiento.
- Se Realizó soporte y acompañamiento en dos asesorías virtuales Realizadas.
TIC SEGURIDAD Y PRIVACIDAD DE LA INFORMACIÓN
Se Realizó seguimiento al  Plan operativo identificando las tareas a realizar de la implementación: 
- Se elabora el plan de control operacional al 100% sin    embargo este se encuentra en el proceso de aprobación del plan por parte del comité de Gestión y Desempeño.                     
- Campaña de Tips de seguridad de la información a través del envió correo de vulnerabilidad de Malware y Boletín EntreNos para el II trimestre de 2018.                                                     
- Se Realizó concurso de Incentivos a través del grupo de WhatsApp Institucional - Tips de seguridad de la información.   
- Se actualizaron los indicadores de eficiencia y efectividad del sistema de seguridad y privacidad de la información.                
- Se elaboró las política de escritorio y pantalla limpia y uso de redes inalámbricas las cuales se encuentran en el manual de políticas de seguridad y privacidad de la información.                  
- Se Elaboró la guía para copias de respaldo de información con su respectivo procedimiento y la bitácora de backups.        
- Se Elaboró guía de infraestructura critica.                              
- No se convoco en el II Trimestre de 2018 por parte del Sector a mesas de trabajo de seguridad digital.</t>
  </si>
  <si>
    <t>Se ejecuto en su totalidad el plan de trabajo aprobado así:
• Se elaboró y expidió la Resolución 299 del 29 de junio de 2018, “Por la cual se conforma el Comité de Conciliación y Defensa Judicial del Instituto Nacional para Sordos – INSOR, se establece su reglamento y se deroga la Resolución 174 de 2014"
• Se actualizaron los indicadores de gestión del proceso de Gestión Jurídica.
• Se actualizó el procedimiento de Defensa Juridica del INSOR el cual fue tramitado a través del Sistema de Gestión de Calidad.
• Se actualizó el mapa de riesgos del proceso de Gestión Jurídica.</t>
  </si>
  <si>
    <t>El plan operativo del subsistema de Gestión ambiental formulado fue desarrollado en 6 líneas de acción: Implementación de requisitos ISO 14001 (peso programado 15%), desarrollo del programa de gestión del recurso hídrico (peso programado 15%), desarrollo del programa de ahorro de energía (peso programado 15%), desarrollo del programa de gestión de residuos (peso programado 20%), desarrollo del programa de cero papel (peso programado 20%) y programa de ecomovilidad (peso programado 15%). De acuerdo con lo programado se obtuvo un avance del 58%.</t>
  </si>
  <si>
    <t>Se ajusta el Plan de Participación Ciudadana en la Gestión Pública del INSOR para la vigencia 2018, en coherencia con los requerimientos específicos de la Política de Participación Ciudadana en la Gestión Pública del nuevo Modelo Integrado de Planeación y Gestión-MIPG. En este ejercicio participaron las áreas con actividades a cargo. La nueva versión del Plan de Participación fue aprobada mediante Acta en la sesión del Comité de Gestión y Desempeño del INSOR el día 24 de abril de 2018.
El Plan de participación ciudadana actualizado fue publicado en el portal web del INSOR el día 03 de mayo de 2018, mediante link: http://www.insor.gov.co/descargar/Plan_de_Participacion_al_Ciudadana_Gestion_INSOR2018V2.pdf 
Asimismo, el documento fue socializado al interior de la Entidad mediante correo electrónico, emitido por la Oficina de Comunicaciones y Prensa el día 01 de junio de 2018, dando cumplimiento al 100% al producto en el tiempo estimado.
Se realizó la actualización del Portafolio de Servicios INSOR - fue enviado al Ministerio de educación para su revisión y aportes, se ajustó la versión de acuerdo con las sugerencias del Ministerio y fue remitido para revisión y validación técnica por parte de los distintos actores que componen el comité Institucional de Gestión y Desempeño  para dar tramite a su aprobación y validar con el DAFP si los servicios ofertados, requieren ser registrados en el SUIT. Se espera aprobación del Comité para su respectiva publicación.
Plan de racionalización : Se adelanta mesa de trabajo con la subdirección de gestión educativa  y el área de sistemas para la implementación de la modalidad Virtual dentro del procedimiento de Asesoría y asistencia Técnica.
Se realizaron 71 Asesorías de asistencias técnicas bajo la modalidad virtual.
Se realizó la revisión y actualización de la Información publicada en la Plataforma SUIT sobre el Servicio asesoría y asistencia técnica en relación con el horario de prestación del Servicio.
Se Realizó el monitoreo por parte de la oficina de Planeación y sistemas y  seguimiento por parte de la oficina de  control interno  al plan de racionalización en la Plataforma SUIT.</t>
  </si>
  <si>
    <t xml:space="preserve">Se ajusta la estrategia de rendición de cuentas del INSOR para la vigencia 2018, en coherencia con los requerimientos específicos de la Política de Participación Ciudadana en la Gestión Pública del nuevo Modelo Integrado de Planeación y Gestión-MIPG. En este ejercicio participaron las áreas con actividades a cargo. La nueva versión de la estrategia fue aprobada mediante Acta en la sesión del Comité de Gestión y Desempeño del INSOR el día 24 de abril de 2018.
la estrategia de rendición de cuentas del INSOR actualizada fue publicada en el portal web del INSOR el día 03 de mayo de 2018, mediante link:http://www.insor.gov.co/descargar/Estrategia_Rendicion_de_Cuentas2018_V2.xlsx 
Asimismo, el documento fue socializado al interior de la Entidad mediante correo electrónico, emitido por la Oficina de Comunicaciones y Prensa el día 01 de junio de 2018, dando cumplimiento al 100% al producto en el tiempo estimado.
Se inicia la ejecución de la actividades definidas para la Audiencia Publica de rendición de cuentas INSOR 2018: 
Fecha de Realización 12 de Julio 2018
Inicio Convocatoria 12 de Junio 2018
http://www.insor.gov.co/comienza-la-cuenta-regresiva-para-la-audiencia-publica-de-rendicion-de-cuentas-del-insor-2018/
Invitación en LSC: https://youtu.be/MzfuCGwHY14.
Se diseñó, socializó y ajustó el formato/formulario de seguimiento a resultados por cada actividad desarrollada en la Estrategia de Rendición de Cuentas, y se puso en línea mediante link: https://bit.ly/2qG6NTy para uso de todas las personas responsables de actividades relacionadas en la estrategia, las cuales fueron informadas mediante correo electrónico el día 26 de abril de 2014
Se dispone de la matriz de seguimiento a resultados obtenidos en las actividades desarrolladas en Rendición de Cuentas durante el primer semestre de la vigencia 2018.
Se genera reporte de seguimiento del I cuatrimestre de 2018 en cumplimiento del Plan Anticorrupción y Atención al Ciudadano 2018.
Se emite informe ejecutivo de seguimiento a la ejecución de la política de participación ciudadana (de la cual hace parte la Estrategia de Rendición de Cuentas) para la generación del informe de gestión institucional con corte a mayo de 2018.
</t>
  </si>
  <si>
    <t>El INSOR tiene a la fecha firmados dos convenios interadministrativos y un contrato: Uno Servicio Público de Empleo con el fin de fortalecer la promoción y el acceso de las personas sordas a los servicios de gestión y colocación, ofertados por la Unidad Administrativa Especial del Servicio Publico de Empleo y la Red de Prestadores del Servicio Publico de Empleoy el otro con el departamento de Cundinamarca fortalecer la atención de los niños y niñas adolescentes y jóvenes que presentan condición de discapacidad auditiva, matriculados en las IED de los municipios no certificados, con el propósito de poder garantizar una educación pertinente de calidad y bajo enfoque de inclusión fase III. El contrato fue realizado con CEETV (City TV) para prestar el servicio de CLOSED CAPTION pregrabado y en vivo al canal Citytv de CEETTV S.A</t>
  </si>
  <si>
    <t>Se realiza jornada de seguimiento y evaluación institucional en el mes de marzo, se crea una actividad de gran Prix en el INSOR donde las diferentes áreas concursan en una carrera donde los puntos a evaluar es el cumplimiento de metas, calidad en el reporte e indicadores, tanto en el plan de acción institucional, indicadores de gestión y proyectos de inversión. como resultado se recibió y consolido la información que se genero en el concurso elaborando un informe de gestión con el avance de las actividades y una semaforización de las metas con el fin de revisar las metas que presentan algún rezago y realizar acciones correctivas de las mismas.</t>
  </si>
  <si>
    <t>Se elaboro los informes II trimestre de plan de acción, proyectos de inversión e indicadores, que contiene el cumplimiento de las metas y ejecución presupuestal con semaforización, donde se muestra las actividades el avance real de las metas, indicadores y ejecución presupuestal. Muestra las actividades que presentan rezago y es presentado en el comité de gestión y desempeño lo cual sirve de herramienta para la toma de decisiones y plan de mejoramiento para las actividades que tienen problemas o a la ejecución presupuestal que se viene realizando en el periodo, para así identificar y mejorar estas metas.</t>
  </si>
  <si>
    <t xml:space="preserve">La entidad para asegurar el reporte en el aplicativo SPI inicia con la solicitud de avance a las diferentes áreas de los productos físicos y de gestión de los cinco proyectos de inversión, esto se realiza los primeros cinco días hábiles de cada mes, se consolida y revisa por parte de la oficina asesora de planeacion y sistemas y se carga en la plataforma SPI con su ejecución presupuestal por cadena de valor. durante el segundo semestre se realizo satisfactoriamente el cargue de la información del mes de abril, mayo y junio. </t>
  </si>
  <si>
    <t>El porcentaje de avance del modelo integrado de planeación y gestión - MIPG, es de un 61,7% de un 54,6% programado en los planes operativos de la entidad el avance por dimensión es el siguiente:
• Talento humano: 87,3%
• Gestión del conocimiento y la innovación; 70%
• Direccionamiento estratégico y Planeación: 62,6%
• Información y comunicación: 62,3%
• Gestión con valores para resultados: 61,6%
• Gestión control interno 59,9%
• Evaluación de resultados: 44,9%</t>
  </si>
  <si>
    <t>Se realiza ajuste a portar web  institucional  en sus contenidos ajustando según la Norma Técnica NTC 5854.
Ajuste Home Textos Alternativos
Se renombran 119 Páginas - Se agrega nombre de la Entidad
Revisión y ajuste Noticias - Principio Perceptible (Textos Alternativos - Videos)
Revisión Páginas Pertenecientes al Menú INSOR Entidad - Principio Perceptible: Relación e Información (Viñetas por código) - Cambio Tablas por DIvs - Se agregan Textos Alternativos.- se revisan encabezados
Publicación de Videos con Lengua de señas - Audio - Subtítulos</t>
  </si>
  <si>
    <t>Las actividades programadas para en gestión documental se han venido cumpliendo en su totalidad, entre las cuales se encuentran actividades como lo son: Publicación del PINAR Y PGD en la pagina web del INSOR, se realizó y se publicó el plan de conservación y preservación digital, además se elaboró el procedimiento de planeación documental, se inició con los procedimientos de disposición de documentos, preservación a largo plazo, valoración documental y consulta y préstamo de documentos.</t>
  </si>
  <si>
    <t>Ser definió que no como un proceso si no como un procedimiento a través del proceso de direccionamiento estratégico. A partir del acompañamiento brindado por el Ministerio de Educación, como cabeza de sector, para la aplicación de la dimensión "Gestión del Conocimiento" en el INSOR, en concordancia con las orientaciones del DAFP y los avances del Ministerio en la Materia, se establecen dos momentos o frentes de acción: el diagnóstico institucional de la dimensión y política y el desarrollo de la iniciativa "mesas del saber institucional" para el intercambio y capitalización de conocimiento en la Entidad. Esto, por supuesto, generó también un ajuste al plan operativo de la dimensión y política institucional.</t>
  </si>
  <si>
    <t>La entidad a través de Control Interno ha realizado dos evaluaciones  a la matriz de riesgos, la cual contempla  38 riesgos a los cuales han formulado 56 acciones para controlar y mitigar los mismos.  Las evaluaciones se realizaron una  en el mes de febrero y la otra  en mayo de 2018.
Política de administración del riesgo del Insor: La propuesta de actualización de la  Política de administración del riesgo del Insor -2018, fue revisada y validada por los funcionarios de la oficina de planeación y control interno, en reunión de trabajo del día 13 de junio de 2018.El documento final  fue enviado al Profesional con funciones de Control interno para que sea presentada y aprobada en sesión del Comité Institucional de Control Interno.
Mapa de Riesgos: En este trimestre se actualizan los riesgos de:
-Gestión Educativa: Se revisan y ajustan las acciones a desarrollar de 2018
-Gestión de Bienes y Servicios: Se identifica el riesgo: Fallas o deterioros de la instalación" y se establecen las acciones a desarrollar.
-Servicio al ciudadano, se revisan los riesgos actuales, los factores internos y externos y las acciones a desarrollar para el 2018.
-Gestión Tic: Se revisan y ajustan las acciones a desarrollar de 2018
Adicional se actualiza el  "Procedimiento administración de acciones preventivas y riesgos institucionales" y la "Guía para la Administracion del riesgo" teniendo en cuenta los lineamientos de MIPG V2.
La Oficina Asesora de Planeación y Sistemas realizó el monitoreo respectivo del primer trimestre respecto al control de riesgos</t>
  </si>
  <si>
    <t>De 105 acciones de mejora se dio cierre a 65 acciones de Direccionamiento Estratégico (8), Gestión Educativa (7), Talento Humano (25), Bienes y Servicios (3), Gestión TIC (6), Promoción y desarrollo (2) y Gestión Financiera (14)</t>
  </si>
  <si>
    <t>Política de administración del riesgo del Insor: La propuesta de actualización de la  Política de administración del riesgo del Insor -2018, fue revisada y validada por los funcionarios de la oficina de planeación y control interno, en reunión de trabajo del día 13 de junio de 2018.El documento final  fue enviado al Profesional con funciones de Control interno para que sea presentada y aprobada en sesión del Comité Institucional de Control Interno.
Mapa de Riesgos: En este trimestre se actualizan los riesgos de:
-Gestión Educativa: Se revisan y ajustan las acciones a desarrollar de 2018
-Gestión de Bienes y Servicios: Se identifica el riesgo: Fallas o deterioros de la instalación" y se establecen las acciones a desarrollar.
-Servicio al ciudadano, se revisan los riesgos actuales, los factores internos y externos y las acciones a desarrollar para el 2018.
-Gestión Tic: Se revisan y ajustan las acciones a desarrollar de 2018
Adicional se actualiza el  "Procedimiento administración de acciones preventivas y riesgos institucionales" y la "Guía para la Administracion del riesgo" teniendo en cuenta los lineamientos de MIPG V2.</t>
  </si>
  <si>
    <t>La entidad a través de Control Interno ha realizado dos evaluaciones  a la matriz de riesgos, la cual contempla  38 riesgos a los cuales han formulado 56 acciones para controlar y mitigar los mismos.  Las evaluaciones se realizaron una  en el mes de febrero y la otra  en mayo de 2018.</t>
  </si>
  <si>
    <t xml:space="preserve">• Diseño de metodología para la comprensión del concepto de víctimas en el marco del conflicto armado.
• Adaptación de materiales audiovisuales para el abordaje del conflicto armado.
• Proyección de la película Ciro &amp; Yo, con LSC con comunidad sorda.
• Talleres con comunidad sorda escolarizada sobre conflicto armado.
• Diseño de guiones para contenidos históricos sobre hechos emblemáticos de la paz y la guerra con LSC, enmarcados en la Cátedra de paz.
• Capítulo de libro que publicará la Universidad de San Buenaventura en Octubre de 2018, sobre el abordaje de la memoria histórica con la comunidad sorda a partir del proyecto Memoria enSeña en 2017.
• Preparación de profesionales sordos del INSOR para presentar ponencia en la Pontificia Universidad Javeriana de Bogotá, sobre el abordaje de la memoria histórica con la comunidad sorda a partir del proyecto Memoria enSeña en 2017.
• Articulación interinstitucional con entidades del nivel nacional y distrital que trabajan temas de paz y memoria.
• Diseño de contenidos y actividades en el marco del 9 de abril, Día nacional de la memoria y solidaridad con las víctimas del conflicto armado.
</t>
  </si>
  <si>
    <t>Se avanzo en el desarrollo de procesos de asesoría y asistencia técnica para la inclusion de poblacion sorda en Instituciones de Educación Superior: Universidad Nacional de Antioquia, Universidad Tecnológica de Santander; Universidad Tecnológica Metropololitana, Universidad del Norte, Universidad Distrital, y acompañamiento tecnico a la agenda trimestral de la red de Instituciones de Educacón Superior por la Discapacidad.</t>
  </si>
  <si>
    <t xml:space="preserve">Durante en segundo trimestre se realizaron las siguientes acciones: . - Documento preliminar de lineamientos u orientaciones para la creación de programas a nivel profesional en Instituciones Educación Superior. 
- Reuniones con la Universidad Distrital Francisco José Caldas  y el Instituto Tecnológico Metropolitano de Medellín para la formación de intérpretes 
- En el marco de la alianza con el SENA se realizó la consulta pública y mesas de validación en Medellín e Ibagué de las Normas Sectoriales de Competencias Laborales –NSCL- de intérpretes y guías intérpretes con la asistencia de 31 personas sordas y 31 oyentes y se realizaron los ajustes de las NSCL para revisión metodológica por el SENA. 
- En el marco de la alianza con ICONTEC se realizó la traducción a lengua de señas colombiana del proyecto de norma DE013/2015, “SERVICIOS DE INTERPRETACIÓN. REQUISITOS Y RECOMENDACIONES GENERALES”, correspondiente a la norma ISO 18841 ”Interpreting Services General Requirements and Recommendations, en el maco del trabajo relizado en el comité tecnico 217 Lenguaje y Teminologia de ICONTEC y socilaización de la misma en la reunión plenaria del Comité Técnico 37, Subcomité 5 (SC5) “Language and Terminology”, de la Organización Internacional de Normalización (ISO), llevada a cabo el 15 de junio en la ciudad de Hangzhou (China). 
</t>
  </si>
  <si>
    <t>SANDRA MORENO</t>
  </si>
  <si>
    <t>ORLANDO CASTILLO</t>
  </si>
  <si>
    <t>Actividad desarrollada en el segundo trimestre</t>
  </si>
  <si>
    <t>Orlando Castillo/Pablo Ordóñez</t>
  </si>
  <si>
    <t>El INSOR en el III trimestre de la vigencia 2018, a nivel de compromisos  ejecutó el 82%, es decir $7.115 millones con  respecto al total del presupuesto vigente  que es de $8.634 millones; La apropiación vigente presenta un incremento en $50 millones que corresponden a una adición presupuestal en recursos propios que se tramitó por un convenio interadministrativo firmado por el INSOR con la UASPED.           Al III trimestre de 2018, se destaca el desempeño en el rubro de inversión con un cumplimiento del 93% de la meta establecida, comprometiendo $3.515 millones de $3.773 millones apropiados en este rubro. Igualmente se resaltan los esfuerzos en el rubro de gastos generales que alcanza el 84% de ejecución durante el periodo en mención, comprometiendo $465 millones de $553 millones apropiados.  En cuanto al rubro de gastos de personal, la meta propuesta está estrechamente relacionada con el cumplimiento de las obligaciones que tiene la Entidad con el personal de planta para su normal funcionamiento, comprometiendo el 73%. No obstante, este rubro viene cumpliendo su ejecución de acuerdo con lo programado.</t>
  </si>
  <si>
    <t>Wilson Hortua</t>
  </si>
  <si>
    <t>Cristhian Rodriguez</t>
  </si>
  <si>
    <t>La contratación en el INSOR se ha realizado de acuerdo a los lineamientos del gobierno nacional entorno a la ley de garantías y bajo la plataforma SECOP II.</t>
  </si>
  <si>
    <t>Luisa Fenandez</t>
  </si>
  <si>
    <t>Pablo Ordoñez</t>
  </si>
  <si>
    <t>Liliana briñez</t>
  </si>
  <si>
    <t>Adriana Guerrero</t>
  </si>
  <si>
    <t>Orlando Castillo</t>
  </si>
  <si>
    <t>La entidad para asegurar el reporte en el aplicativo SPI inicia con la solicitud de avance a las diferentes áreas de los productos físicos y de gestión de los cinco proyectos de inversión, esto se realiza los primeros cinco días hábiles de cada mes, se consolida y revisa por parte de la oficina asesora de planeacion y sistemas y se carga en la plataforma SPI con su ejecución presupuestal por cadena de valor. durante el tercer trimestre se realizo satisfactoriamente el cargue de la información del mes de julio, agosto y septiembre.</t>
  </si>
  <si>
    <t>cristhiam ruiz</t>
  </si>
  <si>
    <t>yuliet Diaz</t>
  </si>
  <si>
    <t>El porcentaje de avance del modelo integrado de planeación y gestión - MIPG, es de un 83,9% de un 75,6% programado en los planes operativos de la entidad el avance por dimensión es el siguiente:
• Talento humano: 93,8%
• Gestión del conocimiento y la innovación; 85%
• Direccionamiento estratégico y Planeación: 89,4%
• Información y comunicación: 91,3%
• Gestión con valores para resultados: 79,9%
• Gestión control interno 81,4%
• Evaluación de resultados: 84,3%</t>
  </si>
  <si>
    <t>Carolina Londoño</t>
  </si>
  <si>
    <t>Liliana Briñez</t>
  </si>
  <si>
    <t>Sandra moreno</t>
  </si>
  <si>
    <t>Nelly Ramirez</t>
  </si>
  <si>
    <t>Yulieth Diaz</t>
  </si>
  <si>
    <t>Cilia Gido</t>
  </si>
  <si>
    <t>Maria Fernanda</t>
  </si>
  <si>
    <t xml:space="preserve">Dentro del plan de trabajo del SGSST, lo planeado para el tercer trimestre era de 11 actividades las cuales fueron ejecutadas en su totalidad. Entre las que se destacan: Coordinación y desarrollo del sistema de gestión de la seguridad y salud en el trabajo, Gestión integral del SG-SST, Gestión de la salud • Estilos de vida y trabajo saludables, • Medición de SST, • Inspecciones, • Entrega elementos de protección personal - Comprobación del SG-SST a través de indicadores. </t>
  </si>
  <si>
    <t xml:space="preserve">cumplido 100% </t>
  </si>
  <si>
    <t>Se tiene un porcentaje de cumplimiento de pagos del 99,66% ya que se realizo pagos por 2,177,277,747,81  de 2,184,725,267.63  que se tenían programados para pagar</t>
  </si>
  <si>
    <t xml:space="preserve">Se formuló documento de estrategia para fortalecer la cultura del autocontrol y  la autoevaluación en la entidad. Se encuentra en desarrollo la actividad de mensajes TIPS dirigidos a sensibilizar a los funcionarios y contratistas del Instituto Nacional para Sordos –INSOR- en la importancia de asumir actitudes de autocontrol y autoevaluación frente al verdadero significado de la prevención, en busca de la mejora continua de los procesos. </t>
  </si>
  <si>
    <t>Documento elaborado y publicado en la intranet y enviado a comunicaciones para socialización. http://172.16.10.2/gi.documents/Planeacion%20Institucional/Diagnostico%20de%20capacidades%20y%20entornos%20v1.pdf#scrollbar=1&amp;toolbar=0&amp;statusbar=0&amp;messages=0&amp;navpanes=0</t>
  </si>
  <si>
    <t>Desde el segundo trimestre la OAJ ejecuto en su totalidad el plan de trabajo aprobado así:
• Se elaboró y expidió la Resolución 299 del 29 de junio de 2018, “Por la cual se conforma el Comité de Conciliación y Defensa Judicial del Instituto Nacional para Sordos – INSOR, se establece su reglamento y se deroga la Resolución 174 de 2014"
• Se actualizaron los indicadores de gestión del proceso de Gestión Jurídica.
• Se actualizó el procedimiento de Defensa Juridica del INSOR el cual fue tramitado a través del Sistema de Gestión de Calidad.
• Se actualizó el mapa de riesgos del proceso de Gestión Jurídica.</t>
  </si>
  <si>
    <t xml:space="preserve">No se presentan modificaciones al Plan de Participación ciudadana en la gestión 2018 Versión 2  - vigente.
Se realizo seguimiento de las actividades programadas en el Plan de participación en el III Trimestre mediante el formulario de seguimiento a resultados: https://bit.ly/2qG6NT.
Se realizo Foro virtual Pensión de Jubilación: ¿qué es?, ¿cómo?, ¿cuándo?, ¿dónde?.
Se desarrollo la sesión del espacio "Tu Hora con la Dirección" el día 1 de junio de 2018, contando con la participación de 4 personas sordas.
Se realizo Audiencia Pública Rendición de Cuentas INSOR 2017 – 2018
Fecha realización : 12 de Julio 2018
Hora: 9:00 a 1:00 p.m.
Transmisión: Vía Streaming.
Se da continuidad a la ejecución del ejercicio de innovación abierta.
</t>
  </si>
  <si>
    <t>La evaluación de la satisfacción se realiza semestralmente, ya se realizó la correspondiente al I semestre de 2018, al finalizar la vigencia se realizará el segundo informe.</t>
  </si>
  <si>
    <t>Se  revisaron 8 inscripciones de las cuales solo se contaba con 3 propuestas que fueron analizadas por parte de la Oficina de Servicio al Ciudadano para identificar el cumplimiento de los requisitos planteados para el ejercicio de innovación.</t>
  </si>
  <si>
    <t>La ejecución del Plan Estratégico de Talento Humano se articula en sus cinco planes, como son: Plan de Capacitación, Plan de Bienestar, Plan Anual de Vacantes, Plan de Previsión del Recurso Humano y Plan de Seguridad y Salud en el Trabajo, el avance del trimestre corresponde al 26%, En el Plan de Capacitación se lograron 20 actividades desarrollas con la participación de los funcionarios de todos los niveles, El Plan de Bienestar se cumplió con lo programado para el trimestre gracias a la ejecución del contrato con Colsubsidio se lograron articular y desarrollar varias actividades, adicionalmente se desarrollaron charlas de FNA, Servicios de Salud Domiciliaria, Servicios exequiales, Cooperativas de Ahorro, participación en los juegos de la Función Pública en diferentes disciplinas, igualmente la apertura de la prueba piloto de Teletrabajo de  tres funcionarias. El Plan Anual de vacantes con sus respectivas novedades de movimientos de personal, El Plan de Previsión del Recurso Humano culminado con las tres herramientas que se propusieron al inicio de la vigencia, que permite dar una mirada de las necesidades de personal comparando la planta Global con la que cuenta la Entidad y el apoyo a través de contratistas que apoyan la gestión, El plan de SGSST, avance en la maduración del sistema del según seguimiento y evaluación realizada por la Universidad Sto Tomas.</t>
  </si>
  <si>
    <t>Para el tercer trimestre el avance correspondiente a los planes que se articulan en este componente son : Plan de Capacitación el avance fue del 80%, de las 25 capacitaciones programadas se cumplieron 20, donde se resalta el apoyo de los profesionales de las áreas en el desarrollo de capacitaciones a través de la trasmisión del conocimiento, igualmente con el apoyo de la ESAP y el MEN, en el Plan de Bienestar para el periodo su avance fue del 100%, todas las actividades planeadas se lograron ejecutar se desarrollaron espacios enfocados al bienestar de los colaboradores como el día de amor y amistad que con un detalle simbólico reconociendo en el otro las bondades a través de frases y bonos de afecto, igualmente la participación de funcionarios y contratistas en los juegos de la Función Pública en disciplinas como futbol de sala, rana, bolos, pin pon, las actividades de integración como el día de la persona SORDA,  Cumpleaños del Insor y la SEMANA DE LA SALUD, que se abordó con capacitaciones cada día como se evidencia en el plan de capacitación, así como incentivar el autocuidado para lo cual se otorgó una hora diaria de ejercicio para el cuidado del corazón.</t>
  </si>
  <si>
    <t>El avance correspondiente a este componente articulado a través del Plan Anual de vacantes donde se describe mes a mes todos los movimientos de personal y las novedades administrativas que ofrece información confiable y oportuna para la toma de decisiones. El Plan de Previsión de Talento de Talento Humano en el cual se proyectaron tres instrumentos los cuales fueron culminados para el mes de septiembre fue insumo para el informe analítico del resultado, Con respecto a la Ley de Cuotas fue reportado y validado por DAFP, El avance del SIGEP se encuentra al 100% cada vez que surte una novedad administrativa de un funcionario como vinculación o retiro es registrado en el plataforma, en cuanto a la Evaluación del Desempeño se culmino lo correspondiente al primer trimestre para funcionarios de Carrera Administrativa y de Libre Nombramiento, para los funcionarios en Provisionalidad se hace el cierre parcial de evaluación en el mes de octubre, con respecto a los acuerdos de Gestión de los Gerentes Públicos se realizó el seguimiento al primer trimestre de 2018.</t>
  </si>
  <si>
    <t xml:space="preserve">El avance frente al Cumplimiento plan Ambiente y Cultura  Laboral se logró para este periodo la apertura de la prueba piloto de Teletrabajo con el cumplimiento de la todas las etapas previstas en el documento técnico, tres funcionarias iniciaron teletrabajo en el mes de septiembre. </t>
  </si>
  <si>
    <t xml:space="preserve">Se culminó la construcción del Código de Integridad el cual fue aprobado en el Comité de gestión y Desempeño, fue editado y gracias al trabajo de nuestros compañeros sordos se asignó una seña a cada valor lo cual hace que el Código de Integridad del Insor sea único, el evento de lanzamiento oficial esta previsto para el 19 de octubre, donde se adoptará y socializara, durante los meses de noviembre y diciembre se harán actividades de apropiación. </t>
  </si>
  <si>
    <t>Durante el tercer trimestre el plan de acción se tuvo un avance del 84,7%, se tenia programado para el periodo un avance del 75,5%, lo que quiere decir que se tuvo un avance del 112% de lo programado. El avance por dimensión tuvo el siguiente comportamiento:
• Talento Humano 87,3%
• Gestión del conocimiento y la Innovación 85%.
• Direccionamiento Estratégico y planeación 89%
• Información y comunicación 91%
• Gestión con valores para resultados 80%
• Gestión control interno 81%
• Direccionamiento estratégico y planeación - Misionales 86,91%
• Evaluación de resultados 84%.
Actualmente se encuentran elaborados y articulados los 17 planes del modelo integrado de planeacion y gestión.</t>
  </si>
  <si>
    <t>• Diseño de la metodología para la ejecución del Segundo Taller La memoria enSeña  “Víctimas y tipos de violencia” desarrollados dos eventos los días 01,02 de agosto y  28 y 29 de agosto; para la  comprensión de los conceptos de tipos de violencia íntima, Social comunitaria y en el marco del Conflicto Armado, desarrollado con los estudiantes por ciclos.  Ciclo 1 y 2 con estudiantes sordos; y ciclo tres y cuatro con estudiantes sordos y oyentes. Para un total de 60 participantes, y el equipo docente. Bogotá, octubre 17 de 2018.
• En el marco del proyecto Memoria EnSeña, en acuerdo con las directivas de la IED Manuela Beltrán de la Secretaría de Educación de Bogotá.  Se acuerda realizar un boletín “UNA EXPERIENCIA DE MEMORIA EN MEDIO DE UN PROCESO DE INCLUSIÓN EDUCATIVA”. Para ello se reconstruyen acciones desarrolladas 2017 - 2018 se elabora un guion de video grabación de entrevistas para recoger las voces de las acciones desarrolladas como memoria histórica del tema de paz como referente nacional para las instituciones educativas que atienden sordos en el país, con el liderazgo del equipo de trabajo de la subdirección de Promoción y Desarrollo: Grupo de información y contenidos accesibles .
•  Se reproduce  en Bogotá y el Municipio de Soacha la película Ciro &amp; Yo, con LSC con comunidad sorda.
• Se desarrolla en convenio con la Alcaldía de Soacha, el liderazgo de las Secretarias de Salud, Desarrollo Social, Educación y el Centro Regional de víctimas de Soacha la ejecución de la temática de primer y segundo Taller  “La memoria enSeña Víctimas y tipos de violencia” desarrollado el día 15 de septiembre; con la participación de 35 personas sordas. para la comprensión de los conceptos de memoria, victimas, violencias.
• Diseño de guiones para contenidos educativos accesibles en construcción de paz y  tipos de violencia, enmarcados en la Cátedra de paz.
• Reuniones interinstitucionales para la continuidad  del proyecto Memoria enSeña articulado a la meta del Plan de Desarrollo del actual gobierno "La Paz que nos Une".</t>
  </si>
  <si>
    <t>Con corte al tercer trimestre de 2018, las actividades programadas en el plan operativo del Sistema de gestión de la entidad vienen avanzando de manera adecuada. Se avanzó en la documentación del sistema, se presentó la propuesta de ajuste a la resolución 050 de 2018 - Comité Institucional de gestión y desempeño, se realizó el acompañamiento a los sistemas de gestión documental, sistema de seguridad y salud en el trabajo, sistema de gestión ambiental y de seguridad y privacidad en la información.</t>
  </si>
  <si>
    <t>TIC GESTION
Seguimiento a la ejecución del Plan operativo de Tic para la Gestión identificando las tareas a realizar                                          
- se realizo tareas de soporte a usuarios finales                                
- se realiza avance del Catálogo de componentes de información                                                                                       
- Se realizo el Procedimiento de adquisición, desarrollo y mantenimiento de sistemas de información.                                       
  - se realiza seguimiento al plan de mantenimiento y correctivo de la entidad.                                                                                         
- se continuo con el apoyo a la ejecución del programa de cero papel                                                                                                 
 - Se apoyo en la continuidad de los sistemas de información (Orfeo, Solgeing, ITS)                                                                       
- se elabora Informe de proceso de Gestión  - (Oficina Asesora de Planeación y Sistemas)                                                                     
- se realizaron tareas de seguimiento y control a los procesos contractuales del 2017 con el fin de dar continuidad al plan  de mantenimiento de la entidad.                                                   
-Se desarrollaron mesas de trabajo con CINTEL-MINTIC para documentar la iniciativa de mesa de servicios.
- Se entrega el informe de seguimiento al componente TIC para el indicador del Petic, adicional se elaboró un informe de entrega de gestión del proceso de TIC-Sistemas. 
SEGURIDAD Y PRIVACIDAD DE LA INFORMACIÓN
Se realiza seguimiento al plan operativo identificando las tareas a desarrollar para el tercer trimestre de 2018:                                
 -Capsulas de seguridad y privacidad de la información en el boletín EntreNos y envío de correos electrónicos con vulnerabilidades de malware en los equipos de computo.            
- Se elaboran los procedimientos de Aseguramiento de Servicios en Red, Adquisición desarrollo y mantenimiento de sistemas de información y documento de lineamientos de transferencia de información.                                                     
 -Se continuo con la implementación del plan de sensibilización de las políticas y buenas practicas de seguridad de la información.                                                                                
 -Se construyo matriz de tratamiento de riesgos de seguridad y privacidad y se recibe por parte de Gestión Documental el inventario de activos de información actualizado.                     
 - Se realizo capacitación de riesgos de seguridad para lideres de proceso de la entidad.
TIC SERVICIOS
Se realiza Seguimiento al Plan operativo, con las  actualizaciones requeridas por el MINTIC:                                                    
- Se continuo con el  soporte y acompañamiento en las asesorías virtuales de conformidad a lo solicitado por las misionales. 
- Se realiza Campaña de divulgación del Portafolio de Servicios Interno: correo Electrónico y Externo con el uso de Portal Institucional - Redes sociales
-Se consolidan la matriz  -SUIT de gestión de datos de operación con uso de la Herramienta ORFEO-  Para el servicio de Servicio Asesoría y asistencia técnica 
TIC GOBIERNO ABIERTO
se continuo con el acompañamiento en la actualización del Plan de participación ciudadana y estrategia de rendición de cuentas V2
- Se realiza  publicación de información  correspondiente al III Trimestre según el Esquema de Publicación de Información INSOR - Ley de transparencia, de acuerdo a la solicitud de las áreas.
- se realizo apoyo en los ejercicios de rendición de cuentas soportados en medios electrónicos.
-Se realizo apoyo realización  Audiencia Publica de rendición de cuentas INSOR 2018 -Fecha realización : 12 de Julio 2018
Hora: 9:00 a 1:00 p.m.
Transmisión: Vía Streaming 
- Se realiza apoyo en las actividades de la estrategia de participación ciudadana, que se deban realizar por medios electrónicos.
- se apoyo con las actividades definidas para el ejercicio de innovación abierta : segunda Convocatoria de Innovación Abierta del INSOR https://youtu.be/vM9SSE7bSyY.
-Se realizó la  publicación Conjunto de datos: Registro de  activos de información, e índice de información clasificada y reservada en la Página de Transparencia en la sección de Instrumentos de gestión de información 
Registro de Activos de Información versión 3: http://www.insor.gov.co/descargar/ REGISTRO_DE_ACTIVOS_DE_INFORMACION_INSOR_V3.xlsx 
Índice de Información Clasificada y Reservada versión 2: http://www.insor.gov.co/d descargar/INDICE_DE_INFORMACION_RESERVADA_Y_CLASIFICADA_INSOR_V2.xlsx 
Se realizó la publicación del Registro de Activos de Información e Índice de Información Clasificada y Reservada, en el Portal Datos Abiertos
Registro de Activos de Información versión 3:
https://www.datos.gov.co/Educaci-n/Registro-activos-de-informaci-n-V3-INSOR/brw8-qbc6 
Índice de Información Clasificada y Reservada versión 2: 
https://www.datos.gov.co/Educaci-n/-ndice-de-Informaci-n-Clasificada-y-Reservada-INSO/pmnb-biz5 
- se realiza promoción y divulgación de Datos abiertos a través de redes sociales.
Se realiza Informe de Seguimiento al uso de Datos Abiertos Publicados III Trimestre</t>
  </si>
  <si>
    <t>Se participo en las siguientes mesas de trabajo para la estrategia de seguridad digital del sector:                                        
1.  Facebook Live con presentación de la Política Nacional de Seguridad Digital, el día 18 de julio de 2018.                                    
 2.  Encuentro de Gestión de Conocimiento e Innovación Sectorial y Gobierno Digital, el día 27 de julio de 2018.                                                                                         3. Capacitación Gestión de Incidentes - Primer Respondiente, los días 11,12 y 13 de julio de 2018.</t>
  </si>
  <si>
    <t xml:space="preserve">Se ejecuta  Plan de Racionalización 2018.
Se continua con la adopción del protocolo de asesoría virtual y la  prestación del Servicio de Asesoría y Asistencia Técnica bajo la modalidad virtual.
Se actualiza y publica el portafolio de Servicios INSOR y se incluye modalidad virtual.
Portafolio de Servicios INSOR 2018: https://bit.ly/2NrMLWB.   Video LSC: Este es nuestro Portafolio de Servicios  https://youtu.be/UjQ3iAbRFB0 por  medio del portal Web institucional y Redes Sociales se divulga la actualización.
Se presta el servicio  de Asesoría y Asistencia Técnica bajo la Modalidad Virtual y  se realizan 109  conexiones en el II cuatrimestre, las cuales contempla conexión con entidades publicas, secretarias de educación, gestores territoriales entre otros.
Se realizo el registro en la Plataforma SUIT  de 2 nuevos trámites para  revisión por parte de DAFP: Nuevo Trámite :  Evaluación Nacional de Intérpretes de Lengua de Señas colombiana-español - ENILSCE - Nuevo Trámite Registro Nacional de Intérpretes de Lengua de Señas Colombiana – Español y Guías Intérpretes - RENI.
El departamento Administrativo de la función publica da su  aprobación para la creación de los dos nuevos trámites.
Se realizo la creación del Trámite Evaluación Nacional de Intérpretes de Lengua de Señas colombiana-español - ENILSCE, actualmente se encuentra en proceso de revisión y ajustes.
Se realizo el registro de los Datos de Operación correspondiente a los meses de Abril Mayo Junio y Julio.
Se realiza el monitoreo por parte de la oficina de Planeación y sistemas y  seguimiento por parte de la oficina de  control interno  al plan de racionalización en la Plataforma SUIT correspondiente al II Cuatrimestre 2018.
</t>
  </si>
  <si>
    <t xml:space="preserve">No se presentan modificaciones a la estrategia de Rendición de cuentas   2018 Versión 2  - vigente.
Se dispone de la matriz de seguimiento a resultados obtenidos en las actividades desarrolladas en Rendición de Cuentas durante el tercer trimestre de la vigencia 2018.
-se realizo publicación de Planes y seguimientos: Plan anticorrupción y atención al Ciudadano Versión 3
Actualización Programa de auditorias Versión 2 
Plan de Trabajo Anual en Seguridad y Salud en el Trabajo 2018  – Versión 3
Seguimientos:  Plan de Acción II Trimestre, plan  Sectorial II Trimestre 2018, plan Anticorrupción y atención al Ciudadano II Cuatrimestre, Seguimientos Control interno.
se realizo publicación de información financiera  y de contratación según ley.
Se realizo Audiencia Pública Rendición de Cuentas INSOR 2017 – 2018
Fecha realización : 12 de Julio 2018
Hora: 9:00 a 1:00 p.m.
Transmisión: Vía Streaming 
Se genera reporte de seguimiento del II cuatrimestre de 2018 actividades estrategia de rendición de cuentas en cumplimiento del Plan Anticorrupción y Atención al Ciudadano 2018.
</t>
  </si>
  <si>
    <t>El insor a la fecha tiene firmado y en ejecución ocho convenios:
• Unidad administrativa del servicio publico de empleo
• Gobernación de Cundinamarca - Secretaria de educación.
• City TV
• Secretaria de Educación del Distrito.
• Corporación Autónoma Regional
• Contraloría General de la Republica.
• Terminal de Trasporte.
• Dirección Nacional de Inteligencia</t>
  </si>
  <si>
    <t>Las acciones de difusión y comunicación de los ejercicios de monitoreo y evaluación están reflejadas en los informes de avance de gestión presentados ante el comité institucional de gestión y desempeño, la publicación en la página web sobre los avances en el plan de acción institucional, sectorial, proyectos de inversión, resultados de evaluación de control interno, PQRSD, Plan anticorrupción, indicadores, riesgos, y la campaña de Formula 1, para fortalecer el reporte, medición y calidad del reporte. Igualmente se elaboró un comunicado en el Boletín ENTRENOS del mes de agosto 2018</t>
  </si>
  <si>
    <t>el 25 de julio se realizó el tercer comité de Gestión y Desempeño institucional donde se revisaron los avances respecto a:
Avance y modificaciones  Plan de Acción
Informe de avance MIPG
Ejecución presupuestal</t>
  </si>
  <si>
    <t>El 18 de septiembre, se realizó la Sensibilización  Política Administración de Riesgo y la gestión integral del riesgo con los lideres de los procesos, se explica metodología de Función Publica y secretaria de transparencia. Adicional se realiza un trabajo en conjunto con Control Interno y el líder del subsistema de seguridad y privacidad de la información. Se socializa nuevamente procedimiento de la gestión integral del riesgo.</t>
  </si>
  <si>
    <t xml:space="preserve">Durante los meses de julio y agosto:
En los 4 componentes de comunicación estratégica (prensa, comunicación interna, comunicación digital y producción gráfica y audiovisual), se realizaron las siguientes acciones para la promoción de derechos de la población sorda colombiana:
*1 publicación en portal web
*67 publicaciones en redes sociales (6 en Instagram; 37 en Facebook; 18 en Twitter; 6 en YouTube)
*4 videos editados y publicados
*16 recursos gráficos
1 publicación en portal web
*128 publicaciones en redes sociales (13 en Instagram; 53 en Facebook; 50 en Twitter; 9 en YouTube y 3 en LinkedIn)
*5 videos editados y publicados
*28 recursos gráficos
Durante el mes de septiembre se realizaron las siguientes acciones en los 4 componentes de comunicación estratégica (prensa, comunicación interna, comunicación digital y producción gráfica y audiovisual)para la promoción de derechos de la población sorda colombiana:
*Prensa: 6 publicaciones en medios de comunicación
*Comunicación interna: elaboración y envío de 2 correos “Al Instante”
*Digital: 73 publicaciones en redes sociales (8 en Instagram; 37 en Facebook; 20 en Twitter; 7 en YouTube y 1 linkdln)
*Producción gráfica y audiovisual: 5 recursos gráficos y 2 videos editados y publicados.
1. Durante el tercer trimestre se produjeron los contenidos y se hicieron 231 publicaciones en redes sociales sobre el trabajo desarrollado por la Subdirección de Promoción y Desarrollo, específicamente hacia la promoción de derechos de las personas sordas, distribuidas de la siguiente forma: 15 publicaciones en Instagram; 99 publicaciones en Facebook; 73 publicaciones en Twitter y 44 publicaciones en YouTube (ver carpeta evidencias/redes PyD 3T). 
2. Para apoyar la divulgación de las acciones dirigidas a la promoción de derechos de la población sorda, durante el tercer trimestre se produjeron 54 recursos gráficos, se editaron y publicaron 16 videos y se hicieron 3 cubrimientos fotográficos de actividades de la Subdirección (ver carpeta evidencias/gráficas PyD 3T y videos PyD 3T). También se gestionaron 8 publicaciones en medios de comunicación nacionales. (ver carpeta evidencias/prensa PyD 3T).
</t>
  </si>
  <si>
    <t xml:space="preserve">S En el tercer trimestre del presente año se recibieron 473 solicitudes a través del sistema documental ORFEO de los cuales 351 debían ser contestadas en este periodo. 
De las 351 solicitudes, Servicio al ciudadano 182 PQRSD, Gestión Educativa 90 PQRSD, Promoción y Desarrollo 52 PQRSD, Oficina Juridica 8 PQRSD, Talento Humano 6 PQRSD, Comunicaciones 6 PQRSD, Asesoría de Planeación y Sistemas 5 PQRSD, Gestión Financiera 1 PQRSD  y Dirección General 1 PQRSD. </t>
  </si>
  <si>
    <t>Se realizo el Reporte de los criterios de transparencia Pasiva sobre solicitudes de información,
Se realiza Publicación Plan Anticorrupción y Atención al Ciudadano 2018  Versión 3- Actualización Política administración del riesgo- Transparencia activa    
Se realiza la publicación de información en cumplimiento de la Ley 1712 de 2014 - se publica la información correspondiente al Esquema de Población de información de la entidad y solicitud de las áreas.
Se publica Informe de Peticiones, Quejas, Reclamos, Sugerencias y Denuncias II Trimestre 2018
Se realiza la actualización y publicación del Registro de  activos de información, e índice de información clasificada y reservada en la Página de Transparencia en la sección de Instrumentos de gestión de información - y en el Portal Datos Abiertos</t>
  </si>
  <si>
    <t>Se realiza ajuste a portar web  institucional  en sus contenidos ajustando según la Norma Técnica NTC 5854.
se da continuidad a la Publicación de Videos con Lengua de señas - Audio - Subtítulos
Se realiza ajuste a las noticias publicadas de acuerdo a la norma.
Se da inicio al diseño del nuevo  sitio Banco de Información Sobre el Entorno de Derechos de las Personas Sordas: http://insor.gov.co/bides -
Se realizan ajuste a sus contenidos: 
Revisión y ajuste - Principio Perceptible (Textos Alternativos - Videos)
Revisión Páginas Pertenecientes al Menús
se adiciona videos con Lengua de señas - Audio - Subtítulos
Se adicionan Gifs con lengua de señas.</t>
  </si>
  <si>
    <t xml:space="preserve">• Se realizó la publicación del PGD y del PINAR en la pagina web del INSOR.
• Se elaboró, se aprobó y se publicó el plan de conservación documental y preservación digital 
http://www.insor.gov.co/descargar/Plan_Conservacion_documental_preservacion_digital_INSOR_2018.pdf.
Se elaboró, se  aprobó y se publicó el plan de preservación digital. 
http://www.insor.gov.co/descargar/Plan_Conservacion_documental_preservacion_digital_INSOR_2018.pdf
• Se elaboraron, aprobaron y publicaron el en ITS todos los procedimientos de Gestión Documental 
• Se realizaron dos informes de seguimiento del PGD durante el periodo reportado en el que se efectuaron capacitaciones, ingreso de correspondencia llegada al INSOR y acompañamiento permanente a los funcionarios en temas relacionados con la gestión documento
Se presenta informe de tercer trimestre  reportando la elaboración y aprobación de procedimientos, acompañamiento a funcionarios en manejo de transferencias documentales y programa Orfeo, correcciones a TRD
 </t>
  </si>
  <si>
    <t>El 29 de agosto, se elaboro la primer mesa de trabajo de Gestión del Conocimiento, donde se elaboro la línea del tiempo institucional.
El 27 de septiembre se realizó la segunda mesa del saber donde se reviso el procedimiento de gestión del conocimiento institucional</t>
  </si>
  <si>
    <t>Se actualizo la poli titica del riesgo y fue aprobada, se actualizo el mapa de riesgos de la entidad y se publico en la pagina web, se realizó la Sensibilización  Política Administración de Riesgo y la gestión integral del riesgo con los lideres de los procesos, se explica metodología de Función Publica y secretaria de transparencia. Adicional se realiza un trabajo en conjunto con Control Interno y el líder del subsistema de seguridad y privacidad de la información. Se socializa nuevamente procedimiento de la gestión integral del riesgo.</t>
  </si>
  <si>
    <t>En cumplimiento del programa Anual de Auditoría, durante el tercer trimestre se realizó auditoría y seguimientos e informes de ley que se relacionan a continuación: Seguimiento Estrategia de Rendición de Cuentas; Informe de Audiencia Pública de Rendición de Cuentas; Informe de Gestión Contractual SIRECI 2do Trimestre; Informe de Austeridad 2do Trimestre; Informe Seguimiento Plan Anticorrupción; Informe de Audiencia Pública de Rendición de Cuentas; Informe de Seguimiento a la Administración de la Entidad sobre Gestión de Quejas, Sugerencias y Reclamos (Estatuto Anticorrupción); Informe de Seguimiento Plan de Acción; Seguimiento Plan Sectorial; Informe Seguimiento Ekogui;Informe Pormenorizado del Estado de Control Interno; Seguimiento Gestión Educativa; Auditoria Proceso Gestión Financiera; Informe Seguimiento Plan Mejoramiento Contraloría (Sireci). Durante el trimestre se ejecutaron 12 informes de ley y  seguimientos y  1 auditoría de los 17 programados para el período.</t>
  </si>
  <si>
    <t>De 141 acciones de mejora se dio cierre a 102 acciones, de las 105 antiguas se cerrando 102 y se crearon 36 nuevas a través de  la auditoria de gestión se establecieron acciones de mejoramientos de gestión, de contratación 6 acciones de mejora, Servicio al ciudadano 30 acciones.</t>
  </si>
  <si>
    <t>Durante el tercer trimestre se desarrollaron 39 asesorías para un acumulado del año de 86 asesorias; de las cuales se destacan 27 asesorias sobre proceso implementación del decreto 1421 de 2107 a las secretarías de edcucación de Riohacha, San Andres, Pitalito,  Quindío, Piedecuesta, Rionegro, Chía, Cajicá, Montería,  Yopal,  Valledupar, Cesar, Putumayo, Tulua, Armenia, Neiva, Medellin, Duitama, Bogotá, Uribia, Quibdó, Apartadó, Cartagena, Bolívar. Cúcuta, Bucaramanga, Villavicencio.Adicionalmente se hizo Asesoria a SED Cundinamarca para la organizacion de la oferta e diseño de modelo para educacion rural  a través de Asistencia Tecnica a Institución Educativa Ernesto Aparicio Jaramillo La Mesa, A a IEDR Casadillas Bajo Machetá, IED José De San Martí­n y Sede Camilo Torres Tabio,  José María Obando  -El Rosal. ENS San bernardo y Ubaté.Tambíen se desarrolló Asesoria y asistencia técnica a San Ignacio del Oyola - Operador ICBF,   Colegio Republica de Panama,Asociacion de padres y amigos de los sordos del Perú, Ministerio de Educacion del Peru,  y a  Secretaria de educación Escuela normal superior y  Asociación de sordos, sobre educación formal de adultos.</t>
  </si>
  <si>
    <t>Se avanzó en un conjunto de acciones para complementar el documento de acuerdo a la retroalimentación realizada correspondientes a los aportes de las acciones realizadas en el acompañamiento a las secretarias de educación focalizadas (Neiva, Ibagué, Villaviencio, Ibagué, Cúcuta, Bucaramanga, Barranquilla, Cartagena y Medellín; los resultados de la implementación del modelo bilingue de atencion a la primera infancia sorda, primera infancia, educación superior, planeación lingüística, contenidos educativos accesibles  y ajustes razonables alas pruebas saber 1. En este periodo se continuan haciendo acciones que alimentan el desarrollo del documento consolidado de la estrategia integral para el mejoramiento de la calidad educativa de la población sorda y se hace un ajuste en la organización y estructura de los apartados realizados previamente.</t>
  </si>
  <si>
    <t>Se avanzó en el desarrollo de procesos de asesoría y asistencia técnica para la inclusion de poblacion sorda en 16 Instituciones de Educación Superior o formación para el trabajo y el desarrollo humano entre las que se tienens Universidad Nacional de Antioquia, 
de Córdoba, Nacional de Manizales, Fundación FANDIC; Autónoma de Bucaramanga, Metropolitana de Barranquilla;  Fundación Universitaria San Alfonso; Unidades Tecnológicas de Santander; Universidad Central; de las Américas; CES; de Cundinamarca; El Bosque;  de Santander - UDES; Distrital Francisco José de Caldas y la Escuela de Formación en Salud y Administración.
Adicionalmente se avanzó en la estructuración de los contenidos del documento de criterios para la inclusion de los estudiantes sordos a la educación superior, el cual hce parte de  la estrategia de atencion integral para el mejoramiento de la calidad educativa de la población sorda</t>
  </si>
  <si>
    <t>Se finalizó la elaboracion de los cuatro ajustes razonables a la s pruebas Saber 11 relacionados con la traducción, videogracion y edición con incorporacion de apoyos visuales de los items aprobados para las puebeas de Ciencias Naturales, Ciencias Sociales y Competencias Ciudadanas y  Matemáticas, Se realizó  acompañamiento y asesoria a las IE y estudiantees sordos para la aplicación de las pruebas SABER 11 para personas Sordas.
Se realizó gestión y acompañamiento a estudiantes sordos con dificultades en la inscripción y citación de la prueba.
Se realizaron dos videoconferencias de orientaciones para el desarrollo de la prueba Saber 11. 
Adicionalmente frente a la producción de contenidos educativos accesibles la producción avanzó en: 
22 Clases en vivo
1 Corto
8 Lecciones de módulos
Total segundo trimestre: Elaboración de 31 contenidos educativos accesibles. Con esto se completa la meta propuesta al 100%</t>
  </si>
  <si>
    <t xml:space="preserve">Se adelantó un documento de orientaciones para la apertura y gestión de programas de formación de intérpretes en Instituciones de Educación Superior -IES en el marco de la estrategia integral de mejoramiento de la calidad educativa de las personas sordas, el cual está en proceso de retroalimentación para ajustes finales. </t>
  </si>
  <si>
    <t>Se realiza el seguimiento del plan de acción propuesto en la matriz GETH, el cual se encuentra en el informe de gestión del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</si>
</sst>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s>
  <fonts count="27">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2"/>
      <color rgb="FFFF0000"/>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9">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2" fillId="0" borderId="0" applyFont="0" applyFill="0" applyBorder="0" applyAlignment="0" applyProtection="0"/>
    <xf numFmtId="9" fontId="2" fillId="0" borderId="0" applyFont="0" applyFill="0" applyBorder="0" applyAlignment="0" applyProtection="0"/>
    <xf numFmtId="0" fontId="2" fillId="0" borderId="0"/>
    <xf numFmtId="41" fontId="1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cellStyleXfs>
  <cellXfs count="322">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10" fontId="14" fillId="0" borderId="7" xfId="7"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3" fillId="4" borderId="7"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readingOrder="1"/>
      <protection locked="0"/>
    </xf>
    <xf numFmtId="0" fontId="13" fillId="0" borderId="7" xfId="0" applyFont="1" applyFill="1" applyBorder="1" applyAlignment="1" applyProtection="1">
      <alignment horizontal="center" vertical="center" wrapText="1"/>
      <protection locked="0"/>
    </xf>
    <xf numFmtId="0" fontId="14" fillId="0" borderId="7" xfId="3" applyFont="1" applyBorder="1" applyAlignment="1">
      <alignment horizontal="center" vertical="center"/>
    </xf>
    <xf numFmtId="41" fontId="14" fillId="0" borderId="7" xfId="11" applyFont="1" applyFill="1" applyBorder="1" applyAlignment="1">
      <alignment horizontal="center" vertical="center" wrapText="1"/>
    </xf>
    <xf numFmtId="0" fontId="0" fillId="0" borderId="0" xfId="0" applyFont="1"/>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14"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0" fontId="14"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6"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5"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9" fontId="17"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7" fillId="4"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7" fillId="0" borderId="7" xfId="3" applyNumberFormat="1" applyFont="1" applyBorder="1" applyAlignment="1">
      <alignment horizontal="center" vertical="center"/>
    </xf>
    <xf numFmtId="9" fontId="19"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4" fillId="0" borderId="7" xfId="12" applyFont="1" applyFill="1" applyBorder="1" applyAlignment="1">
      <alignment horizontal="center" vertical="center" wrapText="1"/>
    </xf>
    <xf numFmtId="9" fontId="14" fillId="0" borderId="7" xfId="12" applyFont="1" applyBorder="1" applyAlignment="1">
      <alignment horizontal="center" vertical="center" wrapText="1"/>
    </xf>
    <xf numFmtId="0" fontId="0" fillId="0" borderId="7" xfId="0" applyFont="1" applyBorder="1" applyAlignment="1">
      <alignment wrapText="1"/>
    </xf>
    <xf numFmtId="0" fontId="0"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24" fillId="0" borderId="0" xfId="0" applyFont="1"/>
    <xf numFmtId="0" fontId="9"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7" xfId="7" applyFont="1" applyFill="1" applyBorder="1" applyAlignment="1">
      <alignment horizontal="center" vertical="center"/>
    </xf>
    <xf numFmtId="0" fontId="9" fillId="0" borderId="8"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5" fillId="0" borderId="8"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9" fillId="0" borderId="7" xfId="11" applyNumberFormat="1" applyFont="1" applyBorder="1" applyAlignment="1">
      <alignment horizontal="center" vertical="center" wrapText="1"/>
    </xf>
    <xf numFmtId="0" fontId="9" fillId="0" borderId="7" xfId="0" applyFont="1" applyFill="1" applyBorder="1" applyAlignment="1">
      <alignment horizontal="justify" vertical="top" wrapText="1"/>
    </xf>
    <xf numFmtId="9"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11" fillId="11" borderId="7" xfId="0" applyFont="1" applyFill="1" applyBorder="1" applyAlignment="1">
      <alignment horizontal="left" vertical="center" wrapText="1"/>
    </xf>
    <xf numFmtId="0" fontId="7" fillId="0" borderId="0" xfId="0" applyFont="1" applyFill="1" applyBorder="1" applyAlignment="1">
      <alignment vertical="center"/>
    </xf>
    <xf numFmtId="0" fontId="0" fillId="0" borderId="7" xfId="0" applyBorder="1"/>
    <xf numFmtId="0" fontId="0" fillId="0" borderId="8" xfId="0" applyBorder="1"/>
    <xf numFmtId="0" fontId="5" fillId="4" borderId="8" xfId="0" applyFont="1" applyFill="1" applyBorder="1" applyAlignment="1">
      <alignment horizontal="center" vertical="center"/>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5" fillId="0" borderId="7" xfId="12" applyFont="1" applyFill="1" applyBorder="1" applyAlignment="1">
      <alignment horizontal="center" vertical="center"/>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0" fillId="0" borderId="7" xfId="0" applyFill="1" applyBorder="1" applyAlignment="1">
      <alignment vertical="center" wrapText="1"/>
    </xf>
    <xf numFmtId="0" fontId="2" fillId="0" borderId="7" xfId="0" applyFont="1" applyFill="1" applyBorder="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166" fontId="5" fillId="0" borderId="7" xfId="12" applyNumberFormat="1" applyFont="1" applyFill="1" applyBorder="1" applyAlignment="1">
      <alignment horizontal="center" vertical="center" wrapText="1"/>
    </xf>
    <xf numFmtId="9" fontId="0" fillId="0" borderId="7" xfId="7" applyFont="1" applyBorder="1" applyAlignment="1">
      <alignment horizontal="center" vertical="center"/>
    </xf>
    <xf numFmtId="0" fontId="0" fillId="0" borderId="7" xfId="0" applyBorder="1" applyAlignment="1">
      <alignment wrapText="1"/>
    </xf>
    <xf numFmtId="0" fontId="0" fillId="0" borderId="7" xfId="0" applyBorder="1" applyAlignment="1">
      <alignment vertical="center" wrapText="1"/>
    </xf>
    <xf numFmtId="0" fontId="0" fillId="0" borderId="0" xfId="0" applyAlignment="1">
      <alignment horizontal="center" vertical="center" wrapText="1"/>
    </xf>
    <xf numFmtId="9" fontId="9" fillId="0" borderId="7" xfId="7" applyFont="1" applyBorder="1" applyAlignment="1">
      <alignment horizontal="center" vertical="center"/>
    </xf>
    <xf numFmtId="0" fontId="0" fillId="0" borderId="7" xfId="0" applyBorder="1" applyAlignment="1">
      <alignment horizontal="left" vertical="center" wrapText="1"/>
    </xf>
    <xf numFmtId="0" fontId="2" fillId="0" borderId="7" xfId="0" applyFont="1" applyBorder="1" applyAlignment="1">
      <alignment horizontal="justify" vertical="center" wrapText="1"/>
    </xf>
    <xf numFmtId="9" fontId="5" fillId="4" borderId="7" xfId="12" applyFont="1" applyFill="1" applyBorder="1" applyAlignment="1">
      <alignment horizontal="center" vertical="center"/>
    </xf>
    <xf numFmtId="0" fontId="5" fillId="0" borderId="7" xfId="0" applyFont="1" applyFill="1" applyBorder="1" applyAlignment="1">
      <alignment horizontal="center" vertical="center"/>
    </xf>
    <xf numFmtId="0" fontId="0" fillId="0" borderId="7" xfId="0" applyFill="1" applyBorder="1" applyAlignment="1">
      <alignment wrapText="1"/>
    </xf>
    <xf numFmtId="10" fontId="2" fillId="0" borderId="7" xfId="0" applyNumberFormat="1" applyFont="1" applyBorder="1" applyAlignment="1">
      <alignment horizontal="left" vertical="center" wrapText="1"/>
    </xf>
    <xf numFmtId="0" fontId="2"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7" xfId="0" applyFont="1" applyBorder="1" applyAlignment="1">
      <alignment horizontal="left" vertical="center"/>
    </xf>
    <xf numFmtId="9" fontId="5" fillId="0" borderId="7" xfId="7" applyFont="1" applyFill="1" applyBorder="1" applyAlignment="1">
      <alignment horizontal="left" vertical="center" wrapText="1"/>
    </xf>
    <xf numFmtId="9" fontId="5" fillId="0" borderId="7" xfId="0" applyNumberFormat="1" applyFont="1" applyFill="1" applyBorder="1" applyAlignment="1">
      <alignment horizontal="left" vertical="center" wrapText="1"/>
    </xf>
    <xf numFmtId="41" fontId="14" fillId="0" borderId="7" xfId="11" applyFont="1" applyBorder="1" applyAlignment="1">
      <alignment horizontal="left" vertical="center" wrapText="1"/>
    </xf>
    <xf numFmtId="9" fontId="14" fillId="0" borderId="7" xfId="0" applyNumberFormat="1" applyFont="1" applyBorder="1" applyAlignment="1">
      <alignment horizontal="left" vertical="center" wrapText="1"/>
    </xf>
    <xf numFmtId="9" fontId="14" fillId="0" borderId="7" xfId="0" applyNumberFormat="1" applyFont="1" applyFill="1" applyBorder="1" applyAlignment="1">
      <alignment horizontal="left" vertical="center" wrapText="1"/>
    </xf>
    <xf numFmtId="0" fontId="9" fillId="7" borderId="7" xfId="0" applyFont="1" applyFill="1" applyBorder="1" applyAlignment="1">
      <alignment horizontal="justify" vertical="center" wrapText="1"/>
    </xf>
    <xf numFmtId="0" fontId="9" fillId="12" borderId="7" xfId="0" applyFont="1" applyFill="1" applyBorder="1" applyAlignment="1">
      <alignment horizontal="justify"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9" fontId="14"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10" fontId="2" fillId="0" borderId="7"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10" fontId="5" fillId="0" borderId="7" xfId="12" applyNumberFormat="1" applyFont="1" applyFill="1" applyBorder="1" applyAlignment="1">
      <alignment horizontal="center" vertical="center"/>
    </xf>
    <xf numFmtId="10" fontId="5" fillId="0" borderId="7" xfId="7" applyNumberFormat="1" applyFont="1" applyFill="1" applyBorder="1" applyAlignment="1">
      <alignment horizontal="center" vertical="center"/>
    </xf>
    <xf numFmtId="0" fontId="2" fillId="0" borderId="0" xfId="0" applyFont="1"/>
    <xf numFmtId="0" fontId="0" fillId="0" borderId="7" xfId="0" applyFont="1" applyFill="1" applyBorder="1" applyAlignment="1">
      <alignment horizontal="left" vertical="center" wrapText="1"/>
    </xf>
    <xf numFmtId="10" fontId="5" fillId="0" borderId="7" xfId="0" applyNumberFormat="1" applyFont="1" applyFill="1" applyBorder="1" applyAlignment="1">
      <alignment horizontal="center" vertical="center" wrapText="1"/>
    </xf>
    <xf numFmtId="0" fontId="2" fillId="0" borderId="7" xfId="0" applyFont="1" applyBorder="1" applyAlignment="1">
      <alignment horizontal="left" vertical="center"/>
    </xf>
    <xf numFmtId="9" fontId="0"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wrapText="1"/>
    </xf>
    <xf numFmtId="9" fontId="9" fillId="0" borderId="7" xfId="7" applyFont="1" applyFill="1" applyBorder="1" applyAlignment="1">
      <alignment horizontal="center" vertical="center" wrapText="1"/>
    </xf>
    <xf numFmtId="0" fontId="0" fillId="0" borderId="7" xfId="0"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xf numFmtId="0" fontId="5" fillId="0" borderId="8" xfId="0" applyFont="1" applyFill="1" applyBorder="1" applyAlignment="1">
      <alignment horizontal="center" vertical="center"/>
    </xf>
    <xf numFmtId="0" fontId="2" fillId="0" borderId="7" xfId="3" applyFont="1" applyFill="1" applyBorder="1" applyAlignment="1">
      <alignment horizontal="justify" vertical="center" wrapText="1"/>
    </xf>
    <xf numFmtId="9" fontId="2" fillId="0" borderId="7" xfId="0" applyNumberFormat="1" applyFont="1" applyFill="1" applyBorder="1" applyAlignment="1">
      <alignment horizontal="center" vertical="center" wrapText="1"/>
    </xf>
    <xf numFmtId="9" fontId="9" fillId="0" borderId="7" xfId="12" applyFont="1" applyFill="1" applyBorder="1" applyAlignment="1">
      <alignment horizontal="center" vertical="center" wrapText="1"/>
    </xf>
    <xf numFmtId="0" fontId="2" fillId="0" borderId="0" xfId="0" applyFont="1" applyFill="1" applyBorder="1" applyAlignment="1">
      <alignment wrapText="1"/>
    </xf>
    <xf numFmtId="0" fontId="5" fillId="0" borderId="8" xfId="0" applyFont="1" applyFill="1" applyBorder="1" applyAlignment="1">
      <alignment horizontal="center" vertical="center" wrapText="1"/>
    </xf>
    <xf numFmtId="0" fontId="0" fillId="0" borderId="0" xfId="0" applyFill="1" applyAlignment="1">
      <alignment vertical="center" wrapText="1"/>
    </xf>
    <xf numFmtId="0" fontId="2" fillId="0" borderId="8" xfId="0" applyFont="1" applyFill="1" applyBorder="1" applyAlignment="1">
      <alignment vertical="center" wrapText="1"/>
    </xf>
    <xf numFmtId="0" fontId="0" fillId="0" borderId="0" xfId="0" applyFont="1" applyAlignment="1">
      <alignment vertical="center"/>
    </xf>
    <xf numFmtId="0" fontId="0" fillId="0" borderId="7" xfId="0" applyFont="1" applyBorder="1" applyAlignment="1">
      <alignment vertical="center"/>
    </xf>
    <xf numFmtId="0" fontId="0" fillId="0" borderId="0" xfId="0" applyFont="1" applyFill="1" applyBorder="1" applyAlignment="1">
      <alignment vertical="center"/>
    </xf>
    <xf numFmtId="0" fontId="0" fillId="0" borderId="7" xfId="0" applyFill="1" applyBorder="1" applyAlignment="1">
      <alignment vertical="center"/>
    </xf>
    <xf numFmtId="0" fontId="2" fillId="0" borderId="0" xfId="0" applyFont="1" applyAlignment="1">
      <alignment vertical="center" wrapText="1"/>
    </xf>
    <xf numFmtId="0" fontId="2" fillId="0" borderId="0" xfId="0" applyFont="1" applyFill="1" applyAlignment="1">
      <alignment vertical="center" wrapText="1"/>
    </xf>
    <xf numFmtId="9" fontId="2" fillId="0" borderId="7" xfId="7" applyFont="1" applyFill="1" applyBorder="1" applyAlignment="1">
      <alignment horizontal="center" vertical="center" wrapText="1"/>
    </xf>
    <xf numFmtId="0" fontId="18" fillId="8"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5"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0" fontId="11"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8" fillId="8" borderId="7" xfId="0" applyFont="1" applyFill="1" applyBorder="1" applyAlignment="1">
      <alignment horizontal="center" vertical="center" wrapText="1"/>
    </xf>
    <xf numFmtId="41" fontId="8" fillId="8" borderId="7" xfId="11" applyFont="1" applyFill="1" applyBorder="1" applyAlignment="1">
      <alignment horizontal="center" vertical="center" wrapText="1"/>
    </xf>
    <xf numFmtId="0" fontId="7" fillId="9"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10" fontId="2" fillId="0" borderId="7" xfId="0" applyNumberFormat="1" applyFont="1" applyBorder="1" applyAlignment="1">
      <alignment horizontal="left" vertical="center" wrapText="1"/>
    </xf>
    <xf numFmtId="0" fontId="2" fillId="0" borderId="7" xfId="0" applyFont="1" applyBorder="1" applyAlignment="1">
      <alignment horizontal="center" vertical="center" wrapText="1"/>
    </xf>
    <xf numFmtId="10" fontId="2" fillId="0" borderId="7"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0" fillId="0" borderId="7" xfId="0" applyFont="1" applyBorder="1" applyAlignment="1">
      <alignment horizontal="center"/>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horizontal="left" wrapText="1"/>
    </xf>
    <xf numFmtId="9" fontId="14" fillId="0" borderId="7" xfId="12" applyFont="1" applyFill="1" applyBorder="1" applyAlignment="1">
      <alignment horizontal="center" vertical="center" wrapText="1"/>
    </xf>
    <xf numFmtId="41" fontId="14" fillId="0" borderId="7" xfId="11" applyFont="1" applyBorder="1" applyAlignment="1">
      <alignment horizontal="center" vertical="center" wrapText="1"/>
    </xf>
    <xf numFmtId="41" fontId="14" fillId="0" borderId="7" xfId="11" applyFont="1" applyBorder="1" applyAlignment="1">
      <alignment horizontal="left" vertical="center" wrapText="1"/>
    </xf>
    <xf numFmtId="9" fontId="14" fillId="0" borderId="7" xfId="7" applyFont="1" applyFill="1" applyBorder="1" applyAlignment="1">
      <alignment horizontal="left" vertical="center" wrapText="1"/>
    </xf>
    <xf numFmtId="9" fontId="14" fillId="0" borderId="7" xfId="0" applyNumberFormat="1" applyFont="1" applyFill="1" applyBorder="1" applyAlignment="1">
      <alignment horizontal="left" vertical="center" wrapText="1"/>
    </xf>
    <xf numFmtId="14" fontId="14" fillId="0" borderId="7" xfId="0" applyNumberFormat="1" applyFont="1" applyFill="1" applyBorder="1" applyAlignment="1">
      <alignment horizontal="left" vertical="center" wrapText="1"/>
    </xf>
    <xf numFmtId="9" fontId="14" fillId="0" borderId="7" xfId="15" applyNumberFormat="1" applyFont="1" applyBorder="1" applyAlignment="1">
      <alignment horizontal="center" vertical="center" wrapText="1"/>
    </xf>
    <xf numFmtId="41" fontId="14" fillId="0" borderId="7" xfId="15" applyFont="1" applyBorder="1" applyAlignment="1">
      <alignment horizontal="center" vertical="center" wrapText="1"/>
    </xf>
    <xf numFmtId="0" fontId="2" fillId="0" borderId="7"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10" fontId="14" fillId="0"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0" fontId="14" fillId="0" borderId="7" xfId="11" applyNumberFormat="1" applyFont="1" applyBorder="1" applyAlignment="1">
      <alignment horizontal="center" vertical="center" wrapText="1"/>
    </xf>
    <xf numFmtId="10" fontId="14" fillId="0" borderId="7"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0" fontId="6" fillId="11" borderId="13" xfId="0" applyFont="1" applyFill="1" applyBorder="1" applyAlignment="1">
      <alignment horizontal="center" vertical="center"/>
    </xf>
    <xf numFmtId="0" fontId="6" fillId="11" borderId="15" xfId="0" applyFont="1" applyFill="1" applyBorder="1" applyAlignment="1">
      <alignment horizontal="center" vertic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9" fontId="18" fillId="8" borderId="7" xfId="7"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6" fillId="8" borderId="7" xfId="0"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8" xfId="0" applyNumberFormat="1" applyFont="1" applyFill="1" applyBorder="1" applyAlignment="1">
      <alignment horizontal="center" vertical="top" wrapText="1"/>
    </xf>
    <xf numFmtId="9" fontId="5" fillId="0" borderId="9"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9">
    <cellStyle name="Millares [0]" xfId="11" builtinId="6"/>
    <cellStyle name="Millares [0] 2" xfId="15" xr:uid="{00000000-0005-0000-0000-000001000000}"/>
    <cellStyle name="Millares [0] 2 2" xfId="18" xr:uid="{00000000-0005-0000-0000-000001000000}"/>
    <cellStyle name="Millares [0] 3" xfId="14" xr:uid="{00000000-0005-0000-0000-000002000000}"/>
    <cellStyle name="Millares [0] 3 2" xfId="17" xr:uid="{00000000-0005-0000-0000-000002000000}"/>
    <cellStyle name="Millares [0] 4" xfId="16" xr:uid="{00000000-0005-0000-0000-00003C000000}"/>
    <cellStyle name="Millares 2" xfId="1" xr:uid="{00000000-0005-0000-0000-000003000000}"/>
    <cellStyle name="Millares 2 2" xfId="8" xr:uid="{00000000-0005-0000-0000-000004000000}"/>
    <cellStyle name="Moneda 2" xfId="2" xr:uid="{00000000-0005-0000-0000-000005000000}"/>
    <cellStyle name="Moneda 2 2" xfId="9" xr:uid="{00000000-0005-0000-0000-000006000000}"/>
    <cellStyle name="Normal" xfId="0" builtinId="0"/>
    <cellStyle name="Normal 2" xfId="3" xr:uid="{00000000-0005-0000-0000-000008000000}"/>
    <cellStyle name="Normal 3" xfId="6" xr:uid="{00000000-0005-0000-0000-000009000000}"/>
    <cellStyle name="Normal 4" xfId="13" xr:uid="{00000000-0005-0000-0000-00000A000000}"/>
    <cellStyle name="Porcentaje" xfId="7" builtinId="5"/>
    <cellStyle name="Porcentaje 2" xfId="12" xr:uid="{00000000-0005-0000-0000-00000C000000}"/>
    <cellStyle name="Porcentual 2" xfId="4" xr:uid="{00000000-0005-0000-0000-00000D000000}"/>
    <cellStyle name="Porcentual 2 2" xfId="10" xr:uid="{00000000-0005-0000-0000-00000E000000}"/>
    <cellStyle name="Porcentual 3" xfId="5" xr:uid="{00000000-0005-0000-0000-00000F000000}"/>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3</xdr:row>
      <xdr:rowOff>279400</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56"/>
  <sheetViews>
    <sheetView tabSelected="1" topLeftCell="H10" zoomScale="80" zoomScaleNormal="80" workbookViewId="0">
      <selection activeCell="S12" sqref="S12"/>
    </sheetView>
  </sheetViews>
  <sheetFormatPr baseColWidth="10" defaultColWidth="10.7109375" defaultRowHeight="12.75" outlineLevelCol="1"/>
  <cols>
    <col min="1" max="1" width="19.7109375" customWidth="1"/>
    <col min="2" max="2" width="19.85546875" customWidth="1"/>
    <col min="3" max="3" width="19.5703125" style="13" customWidth="1"/>
    <col min="4" max="4" width="18" customWidth="1"/>
    <col min="5" max="5" width="25.140625" customWidth="1"/>
    <col min="6" max="6" width="17.5703125" customWidth="1"/>
    <col min="7" max="7" width="42.85546875" customWidth="1"/>
    <col min="8" max="8" width="43.42578125" style="12" bestFit="1" customWidth="1"/>
    <col min="9" max="9" width="14" customWidth="1"/>
    <col min="10" max="10" width="14.42578125" customWidth="1"/>
    <col min="11" max="14" width="15" customWidth="1"/>
    <col min="15" max="15" width="15.5703125" hidden="1" customWidth="1" outlineLevel="1"/>
    <col min="16" max="16" width="20.5703125" hidden="1" customWidth="1" outlineLevel="1"/>
    <col min="17" max="17" width="16.85546875" hidden="1" customWidth="1" outlineLevel="1"/>
    <col min="18" max="18" width="60.7109375" hidden="1" customWidth="1" outlineLevel="1"/>
    <col min="19" max="19" width="14.140625" customWidth="1" collapsed="1"/>
    <col min="20" max="20" width="60.7109375" style="192" customWidth="1"/>
    <col min="21" max="21" width="14.140625" customWidth="1"/>
    <col min="22" max="22" width="20.5703125" customWidth="1"/>
    <col min="23" max="23" width="0" hidden="1" customWidth="1"/>
    <col min="26" max="26" width="15" customWidth="1"/>
  </cols>
  <sheetData>
    <row r="1" spans="1:26" ht="28.5" customHeight="1">
      <c r="A1" s="12"/>
      <c r="B1" s="12"/>
      <c r="D1" s="12"/>
      <c r="E1" s="12"/>
      <c r="F1" s="12"/>
      <c r="G1" s="12"/>
      <c r="I1" s="12"/>
      <c r="J1" s="12"/>
      <c r="K1" s="12"/>
      <c r="L1" s="12"/>
      <c r="M1" s="12"/>
      <c r="N1" s="12"/>
    </row>
    <row r="2" spans="1:26" ht="24" customHeight="1">
      <c r="A2" s="12"/>
      <c r="B2" s="12"/>
      <c r="D2" s="12"/>
      <c r="E2" s="12"/>
      <c r="F2" s="12"/>
      <c r="G2" s="12"/>
      <c r="I2" s="12"/>
      <c r="J2" s="12"/>
      <c r="K2" s="12"/>
      <c r="L2" s="12"/>
      <c r="M2" s="12"/>
      <c r="N2" s="12"/>
    </row>
    <row r="3" spans="1:26" ht="12" customHeight="1">
      <c r="A3" s="12"/>
      <c r="B3" s="12"/>
      <c r="D3" s="12"/>
      <c r="E3" s="12"/>
      <c r="F3" s="12"/>
      <c r="G3" s="12"/>
      <c r="I3" s="12"/>
      <c r="J3" s="12"/>
      <c r="K3" s="12"/>
      <c r="L3" s="12"/>
      <c r="M3" s="12"/>
      <c r="N3" s="12"/>
    </row>
    <row r="4" spans="1:26" ht="33.75">
      <c r="A4" s="247" t="s">
        <v>736</v>
      </c>
      <c r="B4" s="248"/>
      <c r="C4" s="248"/>
      <c r="D4" s="248"/>
      <c r="E4" s="248"/>
      <c r="F4" s="248"/>
      <c r="G4" s="248"/>
      <c r="H4" s="248"/>
      <c r="I4" s="248"/>
      <c r="J4" s="248"/>
      <c r="K4" s="248"/>
      <c r="L4" s="248"/>
      <c r="M4" s="248"/>
      <c r="N4" s="248"/>
      <c r="O4" s="248"/>
      <c r="P4" s="248"/>
      <c r="Q4" s="248"/>
      <c r="R4" s="248"/>
      <c r="S4" s="248"/>
      <c r="T4" s="248"/>
      <c r="U4" s="248"/>
      <c r="V4" s="248"/>
      <c r="W4" s="164"/>
      <c r="X4" s="164"/>
      <c r="Y4" s="164"/>
      <c r="Z4" s="164"/>
    </row>
    <row r="5" spans="1:26" ht="28.5" customHeight="1">
      <c r="A5" s="251" t="s">
        <v>99</v>
      </c>
      <c r="B5" s="251" t="s">
        <v>74</v>
      </c>
      <c r="C5" s="239" t="s">
        <v>65</v>
      </c>
      <c r="D5" s="239" t="s">
        <v>66</v>
      </c>
      <c r="E5" s="239" t="s">
        <v>67</v>
      </c>
      <c r="F5" s="239" t="s">
        <v>68</v>
      </c>
      <c r="G5" s="239" t="s">
        <v>69</v>
      </c>
      <c r="H5" s="239" t="s">
        <v>665</v>
      </c>
      <c r="I5" s="252" t="s">
        <v>70</v>
      </c>
      <c r="J5" s="252"/>
      <c r="K5" s="239" t="s">
        <v>79</v>
      </c>
      <c r="L5" s="239"/>
      <c r="M5" s="239"/>
      <c r="N5" s="239"/>
      <c r="O5" s="249" t="s">
        <v>490</v>
      </c>
      <c r="P5" s="249"/>
      <c r="Q5" s="249"/>
      <c r="R5" s="249"/>
      <c r="S5" s="249"/>
      <c r="T5" s="249"/>
      <c r="U5" s="249"/>
      <c r="V5" s="249"/>
    </row>
    <row r="6" spans="1:26" ht="15.75">
      <c r="A6" s="251"/>
      <c r="B6" s="251"/>
      <c r="C6" s="239"/>
      <c r="D6" s="239"/>
      <c r="E6" s="239"/>
      <c r="F6" s="239"/>
      <c r="G6" s="239"/>
      <c r="H6" s="239"/>
      <c r="I6" s="239" t="s">
        <v>71</v>
      </c>
      <c r="J6" s="239" t="s">
        <v>72</v>
      </c>
      <c r="K6" s="107" t="s">
        <v>75</v>
      </c>
      <c r="L6" s="107" t="s">
        <v>76</v>
      </c>
      <c r="M6" s="107" t="s">
        <v>77</v>
      </c>
      <c r="N6" s="107" t="s">
        <v>78</v>
      </c>
      <c r="O6" s="250" t="s">
        <v>75</v>
      </c>
      <c r="P6" s="250"/>
      <c r="Q6" s="250" t="s">
        <v>76</v>
      </c>
      <c r="R6" s="250"/>
      <c r="S6" s="250" t="s">
        <v>77</v>
      </c>
      <c r="T6" s="250"/>
      <c r="U6" s="250" t="s">
        <v>78</v>
      </c>
      <c r="V6" s="250"/>
    </row>
    <row r="7" spans="1:26" ht="42.75" customHeight="1">
      <c r="A7" s="251"/>
      <c r="B7" s="251"/>
      <c r="C7" s="239"/>
      <c r="D7" s="239"/>
      <c r="E7" s="239"/>
      <c r="F7" s="239"/>
      <c r="G7" s="239"/>
      <c r="H7" s="239"/>
      <c r="I7" s="239"/>
      <c r="J7" s="239"/>
      <c r="K7" s="108" t="s">
        <v>64</v>
      </c>
      <c r="L7" s="108" t="s">
        <v>64</v>
      </c>
      <c r="M7" s="108" t="s">
        <v>64</v>
      </c>
      <c r="N7" s="108" t="s">
        <v>64</v>
      </c>
      <c r="O7" s="66" t="s">
        <v>492</v>
      </c>
      <c r="P7" s="163" t="s">
        <v>491</v>
      </c>
      <c r="Q7" s="66" t="s">
        <v>492</v>
      </c>
      <c r="R7" s="66" t="s">
        <v>491</v>
      </c>
      <c r="S7" s="66" t="s">
        <v>492</v>
      </c>
      <c r="T7" s="66" t="s">
        <v>491</v>
      </c>
      <c r="U7" s="66" t="s">
        <v>492</v>
      </c>
      <c r="V7" s="66" t="s">
        <v>491</v>
      </c>
    </row>
    <row r="8" spans="1:26" ht="89.25" customHeight="1">
      <c r="A8" s="241" t="s">
        <v>60</v>
      </c>
      <c r="B8" s="240" t="s">
        <v>88</v>
      </c>
      <c r="C8" s="245" t="s">
        <v>156</v>
      </c>
      <c r="D8" s="243">
        <v>0.2</v>
      </c>
      <c r="E8" s="140" t="s">
        <v>166</v>
      </c>
      <c r="F8" s="140">
        <v>1</v>
      </c>
      <c r="G8" s="244" t="s">
        <v>717</v>
      </c>
      <c r="H8" s="149" t="s">
        <v>737</v>
      </c>
      <c r="I8" s="140" t="s">
        <v>157</v>
      </c>
      <c r="J8" s="16" t="s">
        <v>158</v>
      </c>
      <c r="K8" s="22">
        <v>1</v>
      </c>
      <c r="L8" s="22">
        <v>1</v>
      </c>
      <c r="M8" s="22">
        <v>1</v>
      </c>
      <c r="N8" s="22">
        <v>1</v>
      </c>
      <c r="O8" s="170">
        <v>1</v>
      </c>
      <c r="P8" s="171" t="s">
        <v>740</v>
      </c>
      <c r="Q8" s="170">
        <v>1</v>
      </c>
      <c r="R8" s="171" t="s">
        <v>797</v>
      </c>
      <c r="S8" s="170">
        <v>1</v>
      </c>
      <c r="T8" s="171" t="s">
        <v>797</v>
      </c>
      <c r="U8" s="22"/>
      <c r="V8" s="165"/>
      <c r="W8" s="214" t="s">
        <v>841</v>
      </c>
    </row>
    <row r="9" spans="1:26" ht="285" customHeight="1">
      <c r="A9" s="241"/>
      <c r="B9" s="240"/>
      <c r="C9" s="245"/>
      <c r="D9" s="243"/>
      <c r="E9" s="140" t="s">
        <v>101</v>
      </c>
      <c r="F9" s="138">
        <v>1</v>
      </c>
      <c r="G9" s="244"/>
      <c r="H9" s="149" t="s">
        <v>683</v>
      </c>
      <c r="I9" s="140" t="s">
        <v>157</v>
      </c>
      <c r="J9" s="16">
        <v>43465</v>
      </c>
      <c r="K9" s="22">
        <v>0.25</v>
      </c>
      <c r="L9" s="22">
        <v>0.5</v>
      </c>
      <c r="M9" s="22">
        <v>0.75</v>
      </c>
      <c r="N9" s="22">
        <v>1</v>
      </c>
      <c r="O9" s="170">
        <v>0.25</v>
      </c>
      <c r="P9" s="171" t="s">
        <v>741</v>
      </c>
      <c r="Q9" s="170">
        <v>0.5</v>
      </c>
      <c r="R9" s="171" t="s">
        <v>814</v>
      </c>
      <c r="S9" s="22">
        <v>0.75</v>
      </c>
      <c r="T9" s="175" t="s">
        <v>874</v>
      </c>
      <c r="U9" s="22"/>
      <c r="V9" s="165"/>
      <c r="W9" s="214" t="s">
        <v>841</v>
      </c>
    </row>
    <row r="10" spans="1:26" ht="126">
      <c r="A10" s="241"/>
      <c r="B10" s="240"/>
      <c r="C10" s="246" t="s">
        <v>159</v>
      </c>
      <c r="D10" s="243">
        <v>0.2</v>
      </c>
      <c r="E10" s="140" t="s">
        <v>101</v>
      </c>
      <c r="F10" s="140" t="s">
        <v>160</v>
      </c>
      <c r="G10" s="242" t="s">
        <v>718</v>
      </c>
      <c r="H10" s="140" t="s">
        <v>684</v>
      </c>
      <c r="I10" s="139">
        <v>43101</v>
      </c>
      <c r="J10" s="16">
        <v>43190</v>
      </c>
      <c r="K10" s="22">
        <v>1</v>
      </c>
      <c r="L10" s="22">
        <v>1</v>
      </c>
      <c r="M10" s="22">
        <v>1</v>
      </c>
      <c r="N10" s="22">
        <v>1</v>
      </c>
      <c r="O10" s="170">
        <v>1</v>
      </c>
      <c r="P10" s="171" t="s">
        <v>742</v>
      </c>
      <c r="Q10" s="170">
        <v>1</v>
      </c>
      <c r="R10" s="171" t="s">
        <v>797</v>
      </c>
      <c r="S10" s="170">
        <v>1</v>
      </c>
      <c r="T10" s="171" t="s">
        <v>797</v>
      </c>
      <c r="U10" s="22"/>
      <c r="V10" s="165"/>
      <c r="W10" s="214" t="s">
        <v>841</v>
      </c>
    </row>
    <row r="11" spans="1:26" ht="72" customHeight="1">
      <c r="A11" s="241"/>
      <c r="B11" s="240"/>
      <c r="C11" s="246"/>
      <c r="D11" s="243"/>
      <c r="E11" s="140" t="s">
        <v>101</v>
      </c>
      <c r="F11" s="140" t="s">
        <v>161</v>
      </c>
      <c r="G11" s="242"/>
      <c r="H11" s="140" t="s">
        <v>685</v>
      </c>
      <c r="I11" s="139">
        <v>43101</v>
      </c>
      <c r="J11" s="16">
        <v>43465</v>
      </c>
      <c r="K11" s="22">
        <v>0.25</v>
      </c>
      <c r="L11" s="22">
        <v>0.5</v>
      </c>
      <c r="M11" s="22">
        <v>0.75</v>
      </c>
      <c r="N11" s="22">
        <v>1</v>
      </c>
      <c r="O11" s="170">
        <v>0.25</v>
      </c>
      <c r="P11" s="172" t="s">
        <v>743</v>
      </c>
      <c r="Q11" s="170">
        <v>0.5</v>
      </c>
      <c r="R11" s="172" t="s">
        <v>798</v>
      </c>
      <c r="S11" s="170">
        <v>0.75</v>
      </c>
      <c r="T11" s="172" t="s">
        <v>904</v>
      </c>
      <c r="U11" s="22"/>
      <c r="V11" s="165"/>
      <c r="W11" s="214" t="s">
        <v>841</v>
      </c>
    </row>
    <row r="12" spans="1:26" ht="126" customHeight="1">
      <c r="A12" s="241"/>
      <c r="B12" s="240"/>
      <c r="C12" s="138" t="s">
        <v>162</v>
      </c>
      <c r="D12" s="137">
        <v>0.2</v>
      </c>
      <c r="E12" s="140" t="s">
        <v>101</v>
      </c>
      <c r="F12" s="140">
        <v>100</v>
      </c>
      <c r="G12" s="150" t="s">
        <v>719</v>
      </c>
      <c r="H12" s="149" t="s">
        <v>686</v>
      </c>
      <c r="I12" s="139">
        <v>43101</v>
      </c>
      <c r="J12" s="16">
        <v>43465</v>
      </c>
      <c r="K12" s="22">
        <v>0.25</v>
      </c>
      <c r="L12" s="22">
        <v>0.5</v>
      </c>
      <c r="M12" s="22">
        <v>0.75</v>
      </c>
      <c r="N12" s="22">
        <v>1</v>
      </c>
      <c r="O12" s="170">
        <v>0.25</v>
      </c>
      <c r="P12" s="173" t="s">
        <v>744</v>
      </c>
      <c r="Q12" s="170">
        <v>0.5</v>
      </c>
      <c r="R12" s="171" t="s">
        <v>799</v>
      </c>
      <c r="S12" s="170">
        <v>0.75</v>
      </c>
      <c r="T12" s="221" t="s">
        <v>865</v>
      </c>
      <c r="U12" s="22"/>
      <c r="V12" s="165"/>
      <c r="W12" s="214" t="s">
        <v>841</v>
      </c>
    </row>
    <row r="13" spans="1:26" ht="242.25" customHeight="1">
      <c r="A13" s="241"/>
      <c r="B13" s="240"/>
      <c r="C13" s="138" t="s">
        <v>163</v>
      </c>
      <c r="D13" s="137">
        <v>0.1</v>
      </c>
      <c r="E13" s="140" t="s">
        <v>101</v>
      </c>
      <c r="F13" s="140">
        <v>100</v>
      </c>
      <c r="G13" s="150" t="s">
        <v>723</v>
      </c>
      <c r="H13" s="149" t="s">
        <v>724</v>
      </c>
      <c r="I13" s="139">
        <v>43101</v>
      </c>
      <c r="J13" s="16">
        <v>43465</v>
      </c>
      <c r="K13" s="22">
        <v>0.25</v>
      </c>
      <c r="L13" s="22">
        <v>0.5</v>
      </c>
      <c r="M13" s="22">
        <v>0.75</v>
      </c>
      <c r="N13" s="22">
        <v>1</v>
      </c>
      <c r="O13" s="170">
        <v>0.25</v>
      </c>
      <c r="P13" s="172" t="s">
        <v>745</v>
      </c>
      <c r="Q13" s="212">
        <v>0.44750000000000001</v>
      </c>
      <c r="R13" s="172" t="s">
        <v>800</v>
      </c>
      <c r="S13" s="170">
        <v>0.75</v>
      </c>
      <c r="T13" s="172" t="s">
        <v>875</v>
      </c>
      <c r="U13" s="22"/>
      <c r="V13" s="165"/>
      <c r="W13" s="214" t="s">
        <v>841</v>
      </c>
    </row>
    <row r="14" spans="1:26" ht="237.75" customHeight="1">
      <c r="A14" s="241"/>
      <c r="B14" s="240"/>
      <c r="C14" s="151" t="s">
        <v>169</v>
      </c>
      <c r="D14" s="137">
        <v>0.1</v>
      </c>
      <c r="E14" s="140" t="s">
        <v>101</v>
      </c>
      <c r="F14" s="138">
        <v>0.8</v>
      </c>
      <c r="G14" s="150" t="s">
        <v>720</v>
      </c>
      <c r="H14" s="149" t="s">
        <v>687</v>
      </c>
      <c r="I14" s="140" t="s">
        <v>157</v>
      </c>
      <c r="J14" s="16">
        <v>43465</v>
      </c>
      <c r="K14" s="22">
        <v>0.25</v>
      </c>
      <c r="L14" s="22">
        <v>0.5</v>
      </c>
      <c r="M14" s="22">
        <v>0.75</v>
      </c>
      <c r="N14" s="22">
        <v>1</v>
      </c>
      <c r="O14" s="170">
        <v>0.25</v>
      </c>
      <c r="P14" s="172" t="s">
        <v>746</v>
      </c>
      <c r="Q14" s="142">
        <v>0.5</v>
      </c>
      <c r="R14" s="171" t="s">
        <v>801</v>
      </c>
      <c r="S14" s="170">
        <v>0.75</v>
      </c>
      <c r="T14" s="172" t="s">
        <v>876</v>
      </c>
      <c r="U14" s="22"/>
      <c r="V14" s="165"/>
      <c r="W14" s="214" t="s">
        <v>841</v>
      </c>
    </row>
    <row r="15" spans="1:26" ht="85.5" customHeight="1">
      <c r="A15" s="241"/>
      <c r="B15" s="240"/>
      <c r="C15" s="151" t="s">
        <v>164</v>
      </c>
      <c r="D15" s="137">
        <v>0.1</v>
      </c>
      <c r="E15" s="140" t="s">
        <v>101</v>
      </c>
      <c r="F15" s="138">
        <v>0.9</v>
      </c>
      <c r="G15" s="150" t="s">
        <v>721</v>
      </c>
      <c r="H15" s="149" t="s">
        <v>688</v>
      </c>
      <c r="I15" s="140" t="s">
        <v>157</v>
      </c>
      <c r="J15" s="16">
        <v>43465</v>
      </c>
      <c r="K15" s="22">
        <v>0.25</v>
      </c>
      <c r="L15" s="22">
        <v>0.5</v>
      </c>
      <c r="M15" s="22">
        <v>0.75</v>
      </c>
      <c r="N15" s="22">
        <v>1</v>
      </c>
      <c r="O15" s="170">
        <v>0.25</v>
      </c>
      <c r="P15" s="172" t="s">
        <v>746</v>
      </c>
      <c r="Q15" s="213">
        <v>0.44750000000000001</v>
      </c>
      <c r="R15" s="171" t="s">
        <v>802</v>
      </c>
      <c r="S15" s="170">
        <v>0.75</v>
      </c>
      <c r="T15" s="172" t="s">
        <v>877</v>
      </c>
      <c r="U15" s="22"/>
      <c r="V15" s="165"/>
      <c r="W15" s="214" t="s">
        <v>841</v>
      </c>
    </row>
    <row r="16" spans="1:26" ht="69.75" customHeight="1">
      <c r="A16" s="241"/>
      <c r="B16" s="240" t="s">
        <v>89</v>
      </c>
      <c r="C16" s="245" t="s">
        <v>165</v>
      </c>
      <c r="D16" s="243">
        <v>0.1</v>
      </c>
      <c r="E16" s="140" t="s">
        <v>166</v>
      </c>
      <c r="F16" s="140">
        <v>1</v>
      </c>
      <c r="G16" s="244" t="s">
        <v>722</v>
      </c>
      <c r="H16" s="151" t="s">
        <v>666</v>
      </c>
      <c r="I16" s="140" t="s">
        <v>157</v>
      </c>
      <c r="J16" s="16" t="s">
        <v>158</v>
      </c>
      <c r="K16" s="22">
        <v>1</v>
      </c>
      <c r="L16" s="22">
        <v>1</v>
      </c>
      <c r="M16" s="22">
        <v>1</v>
      </c>
      <c r="N16" s="22">
        <v>1</v>
      </c>
      <c r="O16" s="170">
        <v>1</v>
      </c>
      <c r="P16" s="172" t="s">
        <v>747</v>
      </c>
      <c r="Q16" s="142">
        <v>1</v>
      </c>
      <c r="R16" s="172" t="s">
        <v>803</v>
      </c>
      <c r="S16" s="170">
        <v>1</v>
      </c>
      <c r="T16" s="221" t="s">
        <v>866</v>
      </c>
      <c r="U16" s="22"/>
      <c r="V16" s="165"/>
      <c r="W16" s="214" t="s">
        <v>841</v>
      </c>
    </row>
    <row r="17" spans="1:26" ht="111" customHeight="1">
      <c r="A17" s="241"/>
      <c r="B17" s="240"/>
      <c r="C17" s="245"/>
      <c r="D17" s="243"/>
      <c r="E17" s="140" t="s">
        <v>101</v>
      </c>
      <c r="F17" s="138">
        <v>1</v>
      </c>
      <c r="G17" s="244"/>
      <c r="H17" s="140" t="s">
        <v>689</v>
      </c>
      <c r="I17" s="140" t="s">
        <v>157</v>
      </c>
      <c r="J17" s="16">
        <v>43465</v>
      </c>
      <c r="K17" s="22">
        <v>0.25</v>
      </c>
      <c r="L17" s="22">
        <v>0.5</v>
      </c>
      <c r="M17" s="22">
        <v>0.75</v>
      </c>
      <c r="N17" s="22">
        <v>1</v>
      </c>
      <c r="O17" s="170">
        <v>0.25</v>
      </c>
      <c r="P17" s="171" t="s">
        <v>748</v>
      </c>
      <c r="Q17" s="142">
        <v>0.5</v>
      </c>
      <c r="R17" s="171" t="s">
        <v>815</v>
      </c>
      <c r="S17" s="170">
        <v>0.75</v>
      </c>
      <c r="T17" s="172" t="s">
        <v>878</v>
      </c>
      <c r="U17" s="22"/>
      <c r="V17" s="165"/>
      <c r="W17" s="214" t="s">
        <v>841</v>
      </c>
    </row>
    <row r="18" spans="1:26">
      <c r="O18" s="12"/>
      <c r="P18" s="12"/>
      <c r="Q18" s="12"/>
      <c r="R18" s="12"/>
      <c r="S18" s="12"/>
      <c r="U18" s="12"/>
      <c r="V18" s="12"/>
      <c r="W18" s="12"/>
      <c r="X18" s="12"/>
      <c r="Y18" s="12"/>
      <c r="Z18" s="12"/>
    </row>
    <row r="19" spans="1:26">
      <c r="O19" s="12"/>
      <c r="P19" s="12"/>
      <c r="Q19" s="12"/>
      <c r="R19" s="12"/>
      <c r="S19" s="12"/>
      <c r="U19" s="12"/>
      <c r="V19" s="12"/>
      <c r="W19" s="12"/>
      <c r="X19" s="12"/>
      <c r="Y19" s="12"/>
      <c r="Z19" s="12"/>
    </row>
    <row r="20" spans="1:26">
      <c r="O20" s="12"/>
      <c r="P20" s="12"/>
      <c r="Q20" s="12"/>
      <c r="R20" s="12"/>
      <c r="S20" s="12"/>
      <c r="U20" s="12"/>
      <c r="V20" s="12"/>
      <c r="W20" s="12"/>
      <c r="X20" s="12"/>
      <c r="Y20" s="12"/>
      <c r="Z20" s="12"/>
    </row>
    <row r="21" spans="1:26">
      <c r="O21" s="12"/>
      <c r="P21" s="12"/>
      <c r="Q21" s="12"/>
      <c r="R21" s="12"/>
      <c r="S21" s="12"/>
      <c r="U21" s="12"/>
      <c r="V21" s="12"/>
      <c r="W21" s="12"/>
      <c r="X21" s="12"/>
      <c r="Y21" s="12"/>
      <c r="Z21" s="12"/>
    </row>
    <row r="22" spans="1:26">
      <c r="O22" s="12"/>
      <c r="P22" s="12"/>
      <c r="Q22" s="12"/>
      <c r="R22" s="12"/>
      <c r="S22" s="12"/>
      <c r="U22" s="12"/>
      <c r="V22" s="12"/>
      <c r="W22" s="12"/>
      <c r="X22" s="12"/>
      <c r="Y22" s="12"/>
      <c r="Z22" s="12"/>
    </row>
    <row r="23" spans="1:26">
      <c r="O23" s="12"/>
      <c r="P23" s="12"/>
      <c r="Q23" s="12"/>
      <c r="R23" s="12"/>
      <c r="S23" s="12"/>
      <c r="U23" s="12"/>
      <c r="V23" s="12"/>
      <c r="W23" s="12"/>
      <c r="X23" s="12"/>
      <c r="Y23" s="12"/>
      <c r="Z23" s="12"/>
    </row>
    <row r="24" spans="1:26">
      <c r="O24" s="12"/>
      <c r="P24" s="12"/>
      <c r="Q24" s="12"/>
      <c r="R24" s="12"/>
      <c r="S24" s="12"/>
      <c r="U24" s="12"/>
      <c r="V24" s="12"/>
      <c r="W24" s="12"/>
      <c r="X24" s="12"/>
      <c r="Y24" s="12"/>
      <c r="Z24" s="12"/>
    </row>
    <row r="25" spans="1:26">
      <c r="O25" s="12"/>
      <c r="P25" s="12"/>
      <c r="Q25" s="12"/>
      <c r="R25" s="12"/>
      <c r="S25" s="12"/>
      <c r="U25" s="12"/>
      <c r="V25" s="12"/>
      <c r="W25" s="12"/>
      <c r="X25" s="12"/>
      <c r="Y25" s="12"/>
      <c r="Z25" s="12"/>
    </row>
    <row r="26" spans="1:26">
      <c r="O26" s="12"/>
      <c r="P26" s="12"/>
      <c r="Q26" s="12"/>
      <c r="R26" s="12"/>
      <c r="S26" s="12"/>
      <c r="U26" s="12"/>
      <c r="V26" s="12"/>
      <c r="W26" s="12"/>
      <c r="X26" s="12"/>
      <c r="Y26" s="12"/>
      <c r="Z26" s="12"/>
    </row>
    <row r="27" spans="1:26">
      <c r="O27" s="12"/>
      <c r="P27" s="12"/>
      <c r="Q27" s="12"/>
      <c r="R27" s="12"/>
      <c r="S27" s="12"/>
      <c r="U27" s="12"/>
      <c r="V27" s="12"/>
      <c r="W27" s="12"/>
      <c r="X27" s="12"/>
      <c r="Y27" s="12"/>
      <c r="Z27" s="12"/>
    </row>
    <row r="28" spans="1:26">
      <c r="O28" s="12"/>
      <c r="P28" s="12"/>
      <c r="Q28" s="12"/>
      <c r="R28" s="12"/>
      <c r="S28" s="12"/>
      <c r="U28" s="12"/>
      <c r="V28" s="12"/>
      <c r="W28" s="12"/>
      <c r="X28" s="12"/>
      <c r="Y28" s="12"/>
      <c r="Z28" s="12"/>
    </row>
    <row r="29" spans="1:26">
      <c r="O29" s="12"/>
      <c r="P29" s="12"/>
      <c r="Q29" s="12"/>
      <c r="R29" s="12"/>
      <c r="S29" s="12"/>
      <c r="U29" s="12"/>
      <c r="V29" s="12"/>
      <c r="W29" s="12"/>
      <c r="X29" s="12"/>
      <c r="Y29" s="12"/>
      <c r="Z29" s="12"/>
    </row>
    <row r="30" spans="1:26">
      <c r="O30" s="12"/>
      <c r="P30" s="12"/>
      <c r="Q30" s="12"/>
      <c r="R30" s="12"/>
      <c r="S30" s="12"/>
      <c r="U30" s="12"/>
      <c r="V30" s="12"/>
      <c r="W30" s="12"/>
      <c r="X30" s="12"/>
      <c r="Y30" s="12"/>
      <c r="Z30" s="12"/>
    </row>
    <row r="31" spans="1:26">
      <c r="O31" s="12"/>
      <c r="P31" s="12"/>
      <c r="Q31" s="12"/>
      <c r="R31" s="12"/>
      <c r="S31" s="12"/>
      <c r="U31" s="12"/>
      <c r="V31" s="12"/>
      <c r="W31" s="12"/>
      <c r="X31" s="12"/>
      <c r="Y31" s="12"/>
      <c r="Z31" s="12"/>
    </row>
    <row r="32" spans="1:26">
      <c r="O32" s="12"/>
      <c r="P32" s="12"/>
      <c r="Q32" s="12"/>
      <c r="R32" s="12"/>
      <c r="S32" s="12"/>
      <c r="U32" s="12"/>
      <c r="V32" s="12"/>
      <c r="W32" s="12"/>
      <c r="X32" s="12"/>
      <c r="Y32" s="12"/>
      <c r="Z32" s="12"/>
    </row>
    <row r="33" spans="15:26">
      <c r="O33" s="12"/>
      <c r="P33" s="12"/>
      <c r="Q33" s="12"/>
      <c r="R33" s="12"/>
      <c r="S33" s="12"/>
      <c r="U33" s="12"/>
      <c r="V33" s="12"/>
      <c r="W33" s="12"/>
      <c r="X33" s="12"/>
      <c r="Y33" s="12"/>
      <c r="Z33" s="12"/>
    </row>
    <row r="34" spans="15:26">
      <c r="O34" s="12"/>
      <c r="P34" s="12"/>
      <c r="Q34" s="12"/>
      <c r="R34" s="12"/>
      <c r="S34" s="12"/>
      <c r="U34" s="12"/>
      <c r="V34" s="12"/>
      <c r="W34" s="12"/>
      <c r="X34" s="12"/>
      <c r="Y34" s="12"/>
      <c r="Z34" s="12"/>
    </row>
    <row r="35" spans="15:26">
      <c r="O35" s="12"/>
      <c r="P35" s="12"/>
      <c r="Q35" s="12"/>
      <c r="R35" s="12"/>
      <c r="S35" s="12"/>
      <c r="U35" s="12"/>
      <c r="V35" s="12"/>
      <c r="W35" s="12"/>
      <c r="X35" s="12"/>
      <c r="Y35" s="12"/>
      <c r="Z35" s="12"/>
    </row>
    <row r="36" spans="15:26">
      <c r="O36" s="12"/>
      <c r="P36" s="12"/>
      <c r="Q36" s="12"/>
      <c r="R36" s="12"/>
      <c r="S36" s="12"/>
      <c r="U36" s="12"/>
      <c r="V36" s="12"/>
      <c r="W36" s="12"/>
      <c r="X36" s="12"/>
      <c r="Y36" s="12"/>
      <c r="Z36" s="12"/>
    </row>
    <row r="37" spans="15:26">
      <c r="O37" s="12"/>
      <c r="P37" s="12"/>
      <c r="Q37" s="12"/>
      <c r="R37" s="12"/>
      <c r="S37" s="12"/>
      <c r="U37" s="12"/>
      <c r="V37" s="12"/>
      <c r="W37" s="12"/>
      <c r="X37" s="12"/>
      <c r="Y37" s="12"/>
      <c r="Z37" s="12"/>
    </row>
    <row r="38" spans="15:26">
      <c r="O38" s="12"/>
      <c r="P38" s="12"/>
      <c r="Q38" s="12"/>
      <c r="R38" s="12"/>
      <c r="S38" s="12"/>
      <c r="U38" s="12"/>
      <c r="V38" s="12"/>
      <c r="W38" s="12"/>
      <c r="X38" s="12"/>
      <c r="Y38" s="12"/>
      <c r="Z38" s="12"/>
    </row>
    <row r="39" spans="15:26">
      <c r="O39" s="12"/>
      <c r="P39" s="12"/>
      <c r="Q39" s="12"/>
      <c r="R39" s="12"/>
      <c r="S39" s="12"/>
      <c r="U39" s="12"/>
      <c r="V39" s="12"/>
      <c r="W39" s="12"/>
      <c r="X39" s="12"/>
      <c r="Y39" s="12"/>
      <c r="Z39" s="12"/>
    </row>
    <row r="40" spans="15:26">
      <c r="O40" s="12"/>
      <c r="P40" s="12"/>
      <c r="Q40" s="12"/>
      <c r="R40" s="12"/>
      <c r="S40" s="12"/>
      <c r="U40" s="12"/>
      <c r="V40" s="12"/>
      <c r="W40" s="12"/>
      <c r="X40" s="12"/>
      <c r="Y40" s="12"/>
      <c r="Z40" s="12"/>
    </row>
    <row r="41" spans="15:26">
      <c r="O41" s="12"/>
      <c r="P41" s="12"/>
      <c r="Q41" s="12"/>
      <c r="R41" s="12"/>
      <c r="S41" s="12"/>
      <c r="U41" s="12"/>
      <c r="V41" s="12"/>
      <c r="W41" s="12"/>
      <c r="X41" s="12"/>
      <c r="Y41" s="12"/>
      <c r="Z41" s="12"/>
    </row>
    <row r="42" spans="15:26">
      <c r="O42" s="12"/>
      <c r="P42" s="12"/>
      <c r="Q42" s="12"/>
      <c r="R42" s="12"/>
      <c r="S42" s="12"/>
      <c r="U42" s="12"/>
      <c r="V42" s="12"/>
      <c r="W42" s="12"/>
      <c r="X42" s="12"/>
      <c r="Y42" s="12"/>
      <c r="Z42" s="12"/>
    </row>
    <row r="43" spans="15:26">
      <c r="O43" s="12"/>
      <c r="P43" s="12"/>
      <c r="Q43" s="12"/>
      <c r="R43" s="12"/>
      <c r="S43" s="12"/>
      <c r="U43" s="12"/>
      <c r="V43" s="12"/>
      <c r="W43" s="12"/>
      <c r="X43" s="12"/>
      <c r="Y43" s="12"/>
      <c r="Z43" s="12"/>
    </row>
    <row r="44" spans="15:26">
      <c r="O44" s="12"/>
      <c r="P44" s="12"/>
      <c r="Q44" s="12"/>
      <c r="R44" s="12"/>
      <c r="S44" s="12"/>
      <c r="U44" s="12"/>
      <c r="V44" s="12"/>
      <c r="W44" s="12"/>
      <c r="X44" s="12"/>
      <c r="Y44" s="12"/>
      <c r="Z44" s="12"/>
    </row>
    <row r="45" spans="15:26">
      <c r="O45" s="12"/>
      <c r="P45" s="12"/>
      <c r="Q45" s="12"/>
      <c r="R45" s="12"/>
      <c r="S45" s="12"/>
      <c r="U45" s="12"/>
      <c r="V45" s="12"/>
      <c r="W45" s="12"/>
      <c r="X45" s="12"/>
      <c r="Y45" s="12"/>
      <c r="Z45" s="12"/>
    </row>
    <row r="46" spans="15:26">
      <c r="O46" s="12"/>
      <c r="P46" s="12"/>
      <c r="Q46" s="12"/>
      <c r="R46" s="12"/>
      <c r="S46" s="12"/>
      <c r="U46" s="12"/>
      <c r="V46" s="12"/>
      <c r="W46" s="12"/>
      <c r="X46" s="12"/>
      <c r="Y46" s="12"/>
      <c r="Z46" s="12"/>
    </row>
    <row r="47" spans="15:26">
      <c r="O47" s="12"/>
      <c r="P47" s="12"/>
      <c r="Q47" s="12"/>
      <c r="R47" s="12"/>
      <c r="S47" s="12"/>
      <c r="U47" s="12"/>
      <c r="V47" s="12"/>
      <c r="W47" s="12"/>
      <c r="X47" s="12"/>
      <c r="Y47" s="12"/>
      <c r="Z47" s="12"/>
    </row>
    <row r="48" spans="15:26">
      <c r="O48" s="12"/>
      <c r="P48" s="12"/>
      <c r="Q48" s="12"/>
      <c r="R48" s="12"/>
      <c r="S48" s="12"/>
      <c r="U48" s="12"/>
      <c r="V48" s="12"/>
      <c r="W48" s="12"/>
      <c r="X48" s="12"/>
      <c r="Y48" s="12"/>
      <c r="Z48" s="12"/>
    </row>
    <row r="49" spans="15:26">
      <c r="O49" s="12"/>
      <c r="P49" s="12"/>
      <c r="Q49" s="12"/>
      <c r="R49" s="12"/>
      <c r="S49" s="12"/>
      <c r="U49" s="12"/>
      <c r="V49" s="12"/>
      <c r="W49" s="12"/>
      <c r="X49" s="12"/>
      <c r="Y49" s="12"/>
      <c r="Z49" s="12"/>
    </row>
    <row r="50" spans="15:26">
      <c r="O50" s="12"/>
      <c r="P50" s="12"/>
      <c r="Q50" s="12"/>
      <c r="R50" s="12"/>
      <c r="S50" s="12"/>
      <c r="U50" s="12"/>
      <c r="V50" s="12"/>
      <c r="W50" s="12"/>
      <c r="X50" s="12"/>
      <c r="Y50" s="12"/>
      <c r="Z50" s="12"/>
    </row>
    <row r="51" spans="15:26">
      <c r="O51" s="12"/>
      <c r="P51" s="12"/>
      <c r="Q51" s="12"/>
      <c r="R51" s="12"/>
      <c r="S51" s="12"/>
      <c r="U51" s="12"/>
      <c r="V51" s="12"/>
      <c r="W51" s="12"/>
      <c r="X51" s="12"/>
      <c r="Y51" s="12"/>
      <c r="Z51" s="12"/>
    </row>
    <row r="52" spans="15:26">
      <c r="O52" s="12"/>
      <c r="P52" s="12"/>
      <c r="Q52" s="12"/>
      <c r="R52" s="12"/>
      <c r="S52" s="12"/>
      <c r="U52" s="12"/>
      <c r="V52" s="12"/>
      <c r="W52" s="12"/>
      <c r="X52" s="12"/>
      <c r="Y52" s="12"/>
      <c r="Z52" s="12"/>
    </row>
    <row r="53" spans="15:26">
      <c r="O53" s="12"/>
      <c r="P53" s="12"/>
      <c r="Q53" s="12"/>
      <c r="R53" s="12"/>
      <c r="S53" s="12"/>
      <c r="U53" s="12"/>
      <c r="V53" s="12"/>
      <c r="W53" s="12"/>
      <c r="X53" s="12"/>
      <c r="Y53" s="12"/>
      <c r="Z53" s="12"/>
    </row>
    <row r="54" spans="15:26">
      <c r="O54" s="12"/>
      <c r="P54" s="12"/>
      <c r="Q54" s="12"/>
      <c r="R54" s="12"/>
      <c r="S54" s="12"/>
      <c r="U54" s="12"/>
      <c r="V54" s="12"/>
      <c r="W54" s="12"/>
      <c r="X54" s="12"/>
      <c r="Y54" s="12"/>
      <c r="Z54" s="12"/>
    </row>
    <row r="55" spans="15:26">
      <c r="O55" s="12"/>
      <c r="P55" s="12"/>
      <c r="Q55" s="12"/>
      <c r="R55" s="12"/>
      <c r="S55" s="12"/>
      <c r="U55" s="12"/>
      <c r="V55" s="12"/>
      <c r="W55" s="12"/>
      <c r="X55" s="12"/>
      <c r="Y55" s="12"/>
      <c r="Z55" s="12"/>
    </row>
    <row r="56" spans="15:26">
      <c r="O56" s="12"/>
      <c r="P56" s="12"/>
      <c r="Q56" s="12"/>
      <c r="R56" s="12"/>
      <c r="S56" s="12"/>
      <c r="U56" s="12"/>
      <c r="V56" s="12"/>
      <c r="W56" s="12"/>
      <c r="X56" s="12"/>
      <c r="Y56" s="12"/>
      <c r="Z56" s="12"/>
    </row>
  </sheetData>
  <customSheetViews>
    <customSheetView guid="{4D4DA5C4-87D7-4507-9A3A-E85A102C28F3}" scale="80" topLeftCell="I1">
      <selection activeCell="O6" sqref="O6:P6"/>
      <pageMargins left="0.7" right="0.7" top="0.75" bottom="0.75" header="0.3" footer="0.3"/>
      <pageSetup orientation="portrait" horizontalDpi="4294967294" verticalDpi="4294967294" r:id="rId1"/>
    </customSheetView>
    <customSheetView guid="{B402B862-D6AF-46F4-9BE9-DFC2BCC34D41}" scale="80" topLeftCell="F1">
      <selection activeCell="M9" sqref="M9"/>
      <pageMargins left="0.7" right="0.7" top="0.75" bottom="0.75" header="0.3" footer="0.3"/>
      <pageSetup orientation="portrait" horizontalDpi="4294967294" verticalDpi="4294967294" r:id="rId2"/>
    </customSheetView>
    <customSheetView guid="{6C4A8B00-6425-4A3D-805A-72E6E5787537}" scale="80" topLeftCell="F1">
      <selection activeCell="R8" sqref="R8"/>
      <pageMargins left="0.7" right="0.7" top="0.75" bottom="0.75" header="0.3" footer="0.3"/>
      <pageSetup orientation="portrait" horizontalDpi="4294967294" verticalDpi="4294967294" r:id="rId3"/>
    </customSheetView>
    <customSheetView guid="{502EA425-00D5-4186-BCC0-E7ED7EAF3F06}" scale="80" topLeftCell="F1">
      <selection activeCell="R9" sqref="R9"/>
      <pageMargins left="0.7" right="0.7" top="0.75" bottom="0.75" header="0.3" footer="0.3"/>
      <pageSetup orientation="portrait" horizontalDpi="4294967294" verticalDpi="4294967294" r:id="rId4"/>
    </customSheetView>
    <customSheetView guid="{7DC20472-41A2-4228-BA17-DBC95DDF95CC}" scale="80" topLeftCell="F1">
      <selection activeCell="M9" sqref="M9"/>
      <pageMargins left="0.7" right="0.7" top="0.75" bottom="0.75" header="0.3" footer="0.3"/>
      <pageSetup orientation="portrait" horizontalDpi="4294967294" verticalDpi="4294967294" r:id="rId5"/>
    </customSheetView>
    <customSheetView guid="{B0E1F95B-AE72-4F5B-8867-2ABBD5147508}" scale="80" topLeftCell="A15">
      <selection activeCell="C18" sqref="C18"/>
      <pageMargins left="0.7" right="0.7" top="0.75" bottom="0.75" header="0.3" footer="0.3"/>
      <pageSetup orientation="portrait" horizontalDpi="4294967294" verticalDpi="4294967294" r:id="rId6"/>
    </customSheetView>
  </customSheetViews>
  <mergeCells count="30">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 ref="K5:N5"/>
    <mergeCell ref="I6:I7"/>
    <mergeCell ref="B8:B15"/>
    <mergeCell ref="A8:A17"/>
    <mergeCell ref="G10:G11"/>
    <mergeCell ref="D16:D17"/>
    <mergeCell ref="G16:G17"/>
    <mergeCell ref="C8:C9"/>
    <mergeCell ref="D8:D9"/>
    <mergeCell ref="G8:G9"/>
    <mergeCell ref="B16:B17"/>
    <mergeCell ref="C16:C17"/>
    <mergeCell ref="C10:C11"/>
    <mergeCell ref="D10:D11"/>
  </mergeCells>
  <pageMargins left="0.7" right="0.7" top="0.75" bottom="0.75" header="0.3" footer="0.3"/>
  <pageSetup orientation="portrait" horizontalDpi="4294967294" verticalDpi="4294967294"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267"/>
  <sheetViews>
    <sheetView topLeftCell="I1" zoomScale="80" zoomScaleNormal="80" workbookViewId="0">
      <selection activeCell="S272" sqref="S272"/>
    </sheetView>
  </sheetViews>
  <sheetFormatPr baseColWidth="10" defaultColWidth="10.7109375" defaultRowHeight="12.75" outlineLevelCol="1"/>
  <cols>
    <col min="1" max="1" width="18.28515625" style="49" customWidth="1"/>
    <col min="2" max="2" width="24.140625" style="49" customWidth="1"/>
    <col min="3" max="3" width="17.28515625" style="49" customWidth="1"/>
    <col min="4" max="4" width="17.7109375" style="49" customWidth="1"/>
    <col min="5" max="5" width="14.42578125" style="49" customWidth="1"/>
    <col min="6" max="6" width="15.5703125" style="67" customWidth="1"/>
    <col min="7" max="7" width="35.85546875" style="49" customWidth="1"/>
    <col min="8" max="8" width="43.140625" style="49" customWidth="1"/>
    <col min="9" max="10" width="15.85546875" style="49" customWidth="1"/>
    <col min="11" max="11" width="14.28515625" style="110" customWidth="1"/>
    <col min="12" max="13" width="17.28515625" style="49" customWidth="1"/>
    <col min="14" max="14" width="18.42578125" style="49" customWidth="1"/>
    <col min="15" max="15" width="14.28515625" style="49" customWidth="1" outlineLevel="1"/>
    <col min="16" max="17" width="18.7109375" style="49" customWidth="1" outlineLevel="1"/>
    <col min="18" max="18" width="60.7109375" style="194" customWidth="1" outlineLevel="1"/>
    <col min="19" max="19" width="60.7109375" style="49" customWidth="1"/>
    <col min="20" max="20" width="60.7109375" style="232" customWidth="1"/>
    <col min="21" max="21" width="11.5703125" style="49" customWidth="1"/>
    <col min="22" max="22" width="25.28515625" style="49" customWidth="1"/>
    <col min="23" max="23" width="0" style="49" hidden="1" customWidth="1"/>
    <col min="24" max="25" width="10.7109375" style="49"/>
    <col min="26" max="26" width="13.28515625" style="49" customWidth="1"/>
    <col min="27" max="16384" width="10.7109375" style="49"/>
  </cols>
  <sheetData>
    <row r="1" spans="1:26" ht="33.75" customHeight="1"/>
    <row r="2" spans="1:26" ht="33.75" customHeight="1"/>
    <row r="4" spans="1:26" ht="33.75">
      <c r="A4" s="247" t="s">
        <v>736</v>
      </c>
      <c r="B4" s="248"/>
      <c r="C4" s="248"/>
      <c r="D4" s="248"/>
      <c r="E4" s="248"/>
      <c r="F4" s="248"/>
      <c r="G4" s="248"/>
      <c r="H4" s="248"/>
      <c r="I4" s="248"/>
      <c r="J4" s="248"/>
      <c r="K4" s="248"/>
      <c r="L4" s="248"/>
      <c r="M4" s="248"/>
      <c r="N4" s="248"/>
      <c r="O4" s="248"/>
      <c r="P4" s="248"/>
      <c r="Q4" s="248"/>
      <c r="R4" s="248"/>
      <c r="S4" s="248"/>
      <c r="T4" s="248"/>
      <c r="U4" s="248"/>
      <c r="V4" s="248"/>
    </row>
    <row r="5" spans="1:26" s="135" customFormat="1" ht="12" customHeight="1">
      <c r="A5" s="282" t="s">
        <v>99</v>
      </c>
      <c r="B5" s="282" t="s">
        <v>74</v>
      </c>
      <c r="C5" s="282" t="s">
        <v>65</v>
      </c>
      <c r="D5" s="282" t="s">
        <v>66</v>
      </c>
      <c r="E5" s="282" t="s">
        <v>67</v>
      </c>
      <c r="F5" s="282" t="s">
        <v>68</v>
      </c>
      <c r="G5" s="282" t="s">
        <v>69</v>
      </c>
      <c r="H5" s="282" t="s">
        <v>727</v>
      </c>
      <c r="I5" s="283" t="s">
        <v>70</v>
      </c>
      <c r="J5" s="283"/>
      <c r="K5" s="283" t="s">
        <v>79</v>
      </c>
      <c r="L5" s="283"/>
      <c r="M5" s="283"/>
      <c r="N5" s="283"/>
      <c r="O5" s="249" t="s">
        <v>490</v>
      </c>
      <c r="P5" s="249"/>
      <c r="Q5" s="249"/>
      <c r="R5" s="249"/>
      <c r="S5" s="249"/>
      <c r="T5" s="249"/>
      <c r="U5" s="249"/>
      <c r="V5" s="249"/>
    </row>
    <row r="6" spans="1:26" s="135" customFormat="1" ht="15.75" customHeight="1">
      <c r="A6" s="282"/>
      <c r="B6" s="282"/>
      <c r="C6" s="282"/>
      <c r="D6" s="282"/>
      <c r="E6" s="282"/>
      <c r="F6" s="282"/>
      <c r="G6" s="282"/>
      <c r="H6" s="282"/>
      <c r="I6" s="282" t="s">
        <v>71</v>
      </c>
      <c r="J6" s="282" t="s">
        <v>72</v>
      </c>
      <c r="K6" s="160" t="s">
        <v>75</v>
      </c>
      <c r="L6" s="160" t="s">
        <v>76</v>
      </c>
      <c r="M6" s="160" t="s">
        <v>77</v>
      </c>
      <c r="N6" s="160" t="s">
        <v>78</v>
      </c>
      <c r="O6" s="250" t="s">
        <v>75</v>
      </c>
      <c r="P6" s="250"/>
      <c r="Q6" s="294" t="s">
        <v>76</v>
      </c>
      <c r="R6" s="295"/>
      <c r="S6" s="250" t="s">
        <v>77</v>
      </c>
      <c r="T6" s="250"/>
      <c r="U6" s="250" t="s">
        <v>78</v>
      </c>
      <c r="V6" s="250"/>
    </row>
    <row r="7" spans="1:26" s="135" customFormat="1" ht="78" customHeight="1">
      <c r="A7" s="282"/>
      <c r="B7" s="282"/>
      <c r="C7" s="282"/>
      <c r="D7" s="282"/>
      <c r="E7" s="282"/>
      <c r="F7" s="282"/>
      <c r="G7" s="282"/>
      <c r="H7" s="282"/>
      <c r="I7" s="282"/>
      <c r="J7" s="282"/>
      <c r="K7" s="161" t="s">
        <v>64</v>
      </c>
      <c r="L7" s="161" t="s">
        <v>64</v>
      </c>
      <c r="M7" s="161" t="s">
        <v>64</v>
      </c>
      <c r="N7" s="161" t="s">
        <v>64</v>
      </c>
      <c r="O7" s="66" t="s">
        <v>492</v>
      </c>
      <c r="P7" s="66" t="s">
        <v>491</v>
      </c>
      <c r="Q7" s="66" t="s">
        <v>492</v>
      </c>
      <c r="R7" s="66" t="s">
        <v>491</v>
      </c>
      <c r="S7" s="66" t="s">
        <v>492</v>
      </c>
      <c r="T7" s="66" t="s">
        <v>491</v>
      </c>
      <c r="U7" s="66" t="s">
        <v>492</v>
      </c>
      <c r="V7" s="66" t="s">
        <v>491</v>
      </c>
    </row>
    <row r="8" spans="1:26" ht="212.25" customHeight="1">
      <c r="A8" s="241" t="s">
        <v>16</v>
      </c>
      <c r="B8" s="240" t="s">
        <v>80</v>
      </c>
      <c r="C8" s="69" t="s">
        <v>100</v>
      </c>
      <c r="D8" s="70">
        <v>0.25</v>
      </c>
      <c r="E8" s="15" t="s">
        <v>101</v>
      </c>
      <c r="F8" s="15">
        <v>100</v>
      </c>
      <c r="G8" s="8" t="s">
        <v>669</v>
      </c>
      <c r="H8" s="134" t="s">
        <v>690</v>
      </c>
      <c r="I8" s="21">
        <v>43101</v>
      </c>
      <c r="J8" s="16" t="s">
        <v>102</v>
      </c>
      <c r="K8" s="105">
        <v>0.15</v>
      </c>
      <c r="L8" s="19">
        <v>0.3</v>
      </c>
      <c r="M8" s="19">
        <v>0.7</v>
      </c>
      <c r="N8" s="19">
        <v>1</v>
      </c>
      <c r="O8" s="169">
        <v>0.15</v>
      </c>
      <c r="P8" s="113" t="s">
        <v>749</v>
      </c>
      <c r="Q8" s="69">
        <v>0.59599999999999997</v>
      </c>
      <c r="R8" s="172" t="s">
        <v>816</v>
      </c>
      <c r="S8" s="162">
        <v>0.84699999999999998</v>
      </c>
      <c r="T8" s="175" t="s">
        <v>879</v>
      </c>
      <c r="U8" s="162"/>
      <c r="V8" s="106"/>
      <c r="W8" s="214" t="s">
        <v>842</v>
      </c>
    </row>
    <row r="9" spans="1:26" ht="409.6" customHeight="1">
      <c r="A9" s="241"/>
      <c r="B9" s="240"/>
      <c r="C9" s="69" t="s">
        <v>106</v>
      </c>
      <c r="D9" s="70">
        <v>2.5000000000000001E-2</v>
      </c>
      <c r="E9" s="15" t="s">
        <v>107</v>
      </c>
      <c r="F9" s="15">
        <v>1</v>
      </c>
      <c r="G9" s="8" t="s">
        <v>103</v>
      </c>
      <c r="H9" s="133" t="s">
        <v>667</v>
      </c>
      <c r="I9" s="21">
        <v>43191</v>
      </c>
      <c r="J9" s="16" t="s">
        <v>102</v>
      </c>
      <c r="K9" s="105">
        <v>0</v>
      </c>
      <c r="L9" s="19">
        <v>0.3</v>
      </c>
      <c r="M9" s="19">
        <v>0.6</v>
      </c>
      <c r="N9" s="19">
        <v>1</v>
      </c>
      <c r="O9" s="169">
        <v>0</v>
      </c>
      <c r="P9" s="171" t="s">
        <v>750</v>
      </c>
      <c r="Q9" s="205">
        <v>0.3</v>
      </c>
      <c r="R9" s="172" t="s">
        <v>838</v>
      </c>
      <c r="S9" s="162">
        <v>0.6</v>
      </c>
      <c r="T9" s="172" t="s">
        <v>880</v>
      </c>
      <c r="U9" s="162"/>
      <c r="V9" s="106"/>
      <c r="W9" s="214" t="s">
        <v>864</v>
      </c>
    </row>
    <row r="10" spans="1:26" ht="386.25" customHeight="1">
      <c r="A10" s="241"/>
      <c r="B10" s="240"/>
      <c r="C10" s="69" t="s">
        <v>108</v>
      </c>
      <c r="D10" s="70">
        <v>0.05</v>
      </c>
      <c r="E10" s="15" t="s">
        <v>107</v>
      </c>
      <c r="F10" s="15">
        <v>1</v>
      </c>
      <c r="G10" s="8" t="s">
        <v>104</v>
      </c>
      <c r="H10" s="190" t="s">
        <v>668</v>
      </c>
      <c r="I10" s="21">
        <v>43191</v>
      </c>
      <c r="J10" s="16" t="s">
        <v>109</v>
      </c>
      <c r="K10" s="105">
        <v>0</v>
      </c>
      <c r="L10" s="19">
        <v>0.5</v>
      </c>
      <c r="M10" s="19">
        <v>1</v>
      </c>
      <c r="N10" s="19">
        <v>1</v>
      </c>
      <c r="O10" s="169">
        <v>0.1</v>
      </c>
      <c r="P10" s="129" t="s">
        <v>751</v>
      </c>
      <c r="Q10" s="205">
        <v>1</v>
      </c>
      <c r="R10" s="172" t="s">
        <v>788</v>
      </c>
      <c r="S10" s="162">
        <v>1</v>
      </c>
      <c r="T10" s="217" t="s">
        <v>843</v>
      </c>
      <c r="U10" s="162"/>
      <c r="V10" s="106"/>
      <c r="W10" s="214" t="s">
        <v>842</v>
      </c>
    </row>
    <row r="11" spans="1:26" ht="130.5" customHeight="1">
      <c r="A11" s="241"/>
      <c r="B11" s="240"/>
      <c r="C11" s="19" t="s">
        <v>110</v>
      </c>
      <c r="D11" s="70">
        <v>0.05</v>
      </c>
      <c r="E11" s="15" t="s">
        <v>107</v>
      </c>
      <c r="F11" s="15">
        <v>1</v>
      </c>
      <c r="G11" s="8" t="s">
        <v>725</v>
      </c>
      <c r="H11" s="133" t="s">
        <v>726</v>
      </c>
      <c r="I11" s="21">
        <v>43101</v>
      </c>
      <c r="J11" s="16" t="s">
        <v>102</v>
      </c>
      <c r="K11" s="105">
        <v>0.25</v>
      </c>
      <c r="L11" s="19">
        <v>0.5</v>
      </c>
      <c r="M11" s="19">
        <v>0.75</v>
      </c>
      <c r="N11" s="19">
        <v>1</v>
      </c>
      <c r="O11" s="169">
        <v>0.25</v>
      </c>
      <c r="P11" s="123" t="s">
        <v>752</v>
      </c>
      <c r="Q11" s="205">
        <v>0.7</v>
      </c>
      <c r="R11" s="172" t="s">
        <v>817</v>
      </c>
      <c r="S11" s="205">
        <v>1</v>
      </c>
      <c r="T11" s="172" t="s">
        <v>869</v>
      </c>
      <c r="U11" s="162"/>
      <c r="V11" s="106"/>
      <c r="W11" s="214" t="s">
        <v>842</v>
      </c>
    </row>
    <row r="12" spans="1:26" ht="157.5" customHeight="1">
      <c r="A12" s="241"/>
      <c r="B12" s="240" t="s">
        <v>81</v>
      </c>
      <c r="C12" s="19" t="s">
        <v>172</v>
      </c>
      <c r="D12" s="70">
        <v>7.4999999999999997E-2</v>
      </c>
      <c r="E12" s="15" t="s">
        <v>101</v>
      </c>
      <c r="F12" s="15">
        <v>100</v>
      </c>
      <c r="G12" s="8" t="s">
        <v>728</v>
      </c>
      <c r="H12" s="147" t="s">
        <v>729</v>
      </c>
      <c r="I12" s="21">
        <v>43101</v>
      </c>
      <c r="J12" s="16" t="s">
        <v>102</v>
      </c>
      <c r="K12" s="105">
        <v>0.15</v>
      </c>
      <c r="L12" s="19">
        <v>0.3</v>
      </c>
      <c r="M12" s="19">
        <v>0.6</v>
      </c>
      <c r="N12" s="19">
        <v>1</v>
      </c>
      <c r="O12" s="169">
        <v>0.15</v>
      </c>
      <c r="P12" s="175" t="s">
        <v>753</v>
      </c>
      <c r="Q12" s="205">
        <v>1</v>
      </c>
      <c r="R12" s="215" t="s">
        <v>753</v>
      </c>
      <c r="S12" s="205">
        <v>1</v>
      </c>
      <c r="T12" s="215" t="s">
        <v>753</v>
      </c>
      <c r="U12" s="162"/>
      <c r="V12" s="106"/>
    </row>
    <row r="13" spans="1:26" ht="127.5">
      <c r="A13" s="241"/>
      <c r="B13" s="240"/>
      <c r="C13" s="19" t="s">
        <v>111</v>
      </c>
      <c r="D13" s="70">
        <v>2.5000000000000001E-2</v>
      </c>
      <c r="E13" s="15" t="s">
        <v>101</v>
      </c>
      <c r="F13" s="15">
        <v>100</v>
      </c>
      <c r="G13" s="8" t="s">
        <v>105</v>
      </c>
      <c r="H13" s="133" t="s">
        <v>691</v>
      </c>
      <c r="I13" s="21">
        <v>43101</v>
      </c>
      <c r="J13" s="16" t="s">
        <v>102</v>
      </c>
      <c r="K13" s="105">
        <v>1</v>
      </c>
      <c r="L13" s="19">
        <v>1</v>
      </c>
      <c r="M13" s="19">
        <v>1</v>
      </c>
      <c r="N13" s="19">
        <v>1</v>
      </c>
      <c r="O13" s="69">
        <v>0.99750000000000005</v>
      </c>
      <c r="P13" s="175" t="s">
        <v>754</v>
      </c>
      <c r="Q13" s="216">
        <v>0.999</v>
      </c>
      <c r="R13" s="172" t="s">
        <v>796</v>
      </c>
      <c r="S13" s="216">
        <v>0.99660000000000004</v>
      </c>
      <c r="T13" s="172" t="s">
        <v>867</v>
      </c>
      <c r="U13" s="162"/>
      <c r="V13" s="106"/>
    </row>
    <row r="14" spans="1:26" ht="229.5">
      <c r="A14" s="241"/>
      <c r="B14" s="240"/>
      <c r="C14" s="19" t="s">
        <v>112</v>
      </c>
      <c r="D14" s="70">
        <v>2.5000000000000001E-2</v>
      </c>
      <c r="E14" s="15" t="s">
        <v>101</v>
      </c>
      <c r="F14" s="15">
        <v>100</v>
      </c>
      <c r="G14" s="8" t="s">
        <v>114</v>
      </c>
      <c r="H14" s="133" t="s">
        <v>692</v>
      </c>
      <c r="I14" s="21">
        <v>43101</v>
      </c>
      <c r="J14" s="16" t="s">
        <v>113</v>
      </c>
      <c r="K14" s="145">
        <v>0</v>
      </c>
      <c r="L14" s="145">
        <v>0</v>
      </c>
      <c r="M14" s="145">
        <v>0</v>
      </c>
      <c r="N14" s="19">
        <v>1</v>
      </c>
      <c r="O14" s="169">
        <v>0.8</v>
      </c>
      <c r="P14" s="176" t="s">
        <v>755</v>
      </c>
      <c r="Q14" s="205">
        <v>1</v>
      </c>
      <c r="R14" s="172" t="s">
        <v>818</v>
      </c>
      <c r="S14" s="205">
        <v>1</v>
      </c>
      <c r="T14" s="172" t="s">
        <v>818</v>
      </c>
      <c r="U14" s="162"/>
      <c r="V14" s="106"/>
    </row>
    <row r="15" spans="1:26" ht="33" customHeight="1">
      <c r="A15" s="71"/>
      <c r="B15" s="71"/>
      <c r="C15" s="71"/>
      <c r="D15" s="73">
        <f>SUM(D8:D14)</f>
        <v>0.5</v>
      </c>
      <c r="E15" s="71"/>
      <c r="F15" s="74"/>
      <c r="G15" s="71"/>
      <c r="H15" s="106"/>
      <c r="I15" s="71"/>
      <c r="J15" s="71"/>
      <c r="K15" s="75"/>
      <c r="L15" s="71"/>
      <c r="M15" s="71"/>
      <c r="N15" s="71"/>
      <c r="O15" s="71"/>
      <c r="P15" s="71"/>
      <c r="Q15" s="71"/>
      <c r="R15" s="195"/>
      <c r="S15" s="71"/>
      <c r="T15" s="233"/>
      <c r="U15" s="71"/>
      <c r="V15" s="71"/>
      <c r="W15" s="106"/>
      <c r="X15" s="106"/>
      <c r="Y15" s="106"/>
      <c r="Z15" s="106"/>
    </row>
    <row r="16" spans="1:26" ht="38.25" customHeight="1">
      <c r="A16" s="255" t="s">
        <v>175</v>
      </c>
      <c r="B16" s="255"/>
      <c r="C16" s="255"/>
      <c r="D16" s="255"/>
      <c r="E16" s="255"/>
      <c r="F16" s="255"/>
      <c r="G16" s="255"/>
      <c r="H16" s="255"/>
      <c r="I16" s="255"/>
      <c r="J16" s="255"/>
      <c r="K16" s="255"/>
      <c r="L16" s="255"/>
      <c r="M16" s="255"/>
      <c r="N16" s="255"/>
      <c r="O16" s="255"/>
      <c r="P16" s="255"/>
      <c r="Q16" s="255"/>
      <c r="R16" s="255"/>
      <c r="S16" s="255"/>
      <c r="T16" s="255"/>
      <c r="U16" s="255"/>
      <c r="V16" s="255"/>
    </row>
    <row r="17" spans="1:22" ht="4.5" customHeight="1">
      <c r="A17" s="296"/>
      <c r="B17" s="297"/>
      <c r="C17" s="297"/>
      <c r="D17" s="297"/>
      <c r="E17" s="297"/>
      <c r="F17" s="297"/>
      <c r="G17" s="297"/>
      <c r="H17" s="297"/>
      <c r="I17" s="297"/>
      <c r="J17" s="297"/>
      <c r="K17" s="297"/>
      <c r="L17" s="297"/>
      <c r="M17" s="297"/>
      <c r="N17" s="297"/>
      <c r="O17" s="297"/>
      <c r="P17" s="297"/>
      <c r="Q17" s="297"/>
      <c r="R17" s="297"/>
      <c r="S17" s="297"/>
      <c r="T17" s="297"/>
      <c r="U17" s="297"/>
      <c r="V17" s="298"/>
    </row>
    <row r="18" spans="1:22" ht="33.75">
      <c r="A18" s="255" t="s">
        <v>493</v>
      </c>
      <c r="B18" s="255"/>
      <c r="C18" s="255"/>
      <c r="D18" s="255"/>
      <c r="E18" s="255"/>
      <c r="F18" s="255"/>
      <c r="G18" s="255"/>
      <c r="H18" s="255"/>
      <c r="I18" s="255"/>
      <c r="J18" s="255"/>
      <c r="K18" s="255"/>
      <c r="L18" s="255"/>
      <c r="M18" s="255"/>
      <c r="N18" s="255"/>
      <c r="O18" s="255"/>
      <c r="P18" s="255"/>
      <c r="Q18" s="255"/>
      <c r="R18" s="255"/>
      <c r="S18" s="255"/>
      <c r="T18" s="255"/>
      <c r="U18" s="255"/>
      <c r="V18" s="255"/>
    </row>
    <row r="19" spans="1:22" ht="44.25" hidden="1" customHeight="1">
      <c r="A19" s="253" t="s">
        <v>99</v>
      </c>
      <c r="B19" s="253" t="s">
        <v>74</v>
      </c>
      <c r="C19" s="253" t="s">
        <v>65</v>
      </c>
      <c r="D19" s="253" t="s">
        <v>66</v>
      </c>
      <c r="E19" s="253" t="s">
        <v>67</v>
      </c>
      <c r="F19" s="254" t="s">
        <v>68</v>
      </c>
      <c r="G19" s="253" t="s">
        <v>69</v>
      </c>
      <c r="H19" s="257" t="s">
        <v>70</v>
      </c>
      <c r="I19" s="257"/>
      <c r="J19" s="253" t="s">
        <v>79</v>
      </c>
      <c r="K19" s="253"/>
      <c r="L19" s="253"/>
      <c r="M19" s="253"/>
      <c r="N19" s="249" t="s">
        <v>490</v>
      </c>
      <c r="O19" s="249"/>
      <c r="P19" s="249"/>
      <c r="Q19" s="249"/>
      <c r="R19" s="249"/>
      <c r="S19" s="249"/>
      <c r="T19" s="249"/>
      <c r="U19" s="249"/>
    </row>
    <row r="20" spans="1:22" ht="15.75" hidden="1">
      <c r="A20" s="253"/>
      <c r="B20" s="253"/>
      <c r="C20" s="253"/>
      <c r="D20" s="253"/>
      <c r="E20" s="253"/>
      <c r="F20" s="254"/>
      <c r="G20" s="253"/>
      <c r="H20" s="256" t="s">
        <v>71</v>
      </c>
      <c r="I20" s="256" t="s">
        <v>176</v>
      </c>
      <c r="J20" s="14" t="s">
        <v>75</v>
      </c>
      <c r="K20" s="14" t="s">
        <v>76</v>
      </c>
      <c r="L20" s="14" t="s">
        <v>77</v>
      </c>
      <c r="M20" s="14" t="s">
        <v>78</v>
      </c>
      <c r="N20" s="250" t="s">
        <v>75</v>
      </c>
      <c r="O20" s="250"/>
      <c r="P20" s="250" t="s">
        <v>76</v>
      </c>
      <c r="Q20" s="250"/>
      <c r="R20" s="250" t="s">
        <v>77</v>
      </c>
      <c r="S20" s="250"/>
      <c r="T20" s="250" t="s">
        <v>78</v>
      </c>
      <c r="U20" s="250"/>
    </row>
    <row r="21" spans="1:22" ht="36.75" hidden="1" customHeight="1">
      <c r="A21" s="253"/>
      <c r="B21" s="253"/>
      <c r="C21" s="253"/>
      <c r="D21" s="253"/>
      <c r="E21" s="253"/>
      <c r="F21" s="254"/>
      <c r="G21" s="253"/>
      <c r="H21" s="256"/>
      <c r="I21" s="256"/>
      <c r="J21" s="93" t="s">
        <v>64</v>
      </c>
      <c r="K21" s="53" t="s">
        <v>64</v>
      </c>
      <c r="L21" s="53" t="s">
        <v>64</v>
      </c>
      <c r="M21" s="53" t="s">
        <v>64</v>
      </c>
      <c r="N21" s="66" t="s">
        <v>492</v>
      </c>
      <c r="O21" s="66" t="s">
        <v>491</v>
      </c>
      <c r="P21" s="66" t="s">
        <v>492</v>
      </c>
      <c r="Q21" s="66" t="s">
        <v>491</v>
      </c>
      <c r="R21" s="163" t="s">
        <v>492</v>
      </c>
      <c r="S21" s="66" t="s">
        <v>491</v>
      </c>
      <c r="T21" s="66" t="s">
        <v>492</v>
      </c>
      <c r="U21" s="66" t="s">
        <v>491</v>
      </c>
    </row>
    <row r="22" spans="1:22" ht="33.75" hidden="1">
      <c r="A22" s="255" t="s">
        <v>177</v>
      </c>
      <c r="B22" s="255"/>
      <c r="C22" s="255"/>
      <c r="D22" s="255"/>
      <c r="E22" s="255"/>
      <c r="F22" s="255"/>
      <c r="G22" s="255"/>
      <c r="H22" s="255"/>
      <c r="I22" s="255"/>
      <c r="J22" s="255"/>
      <c r="K22" s="255"/>
      <c r="L22" s="255"/>
      <c r="M22" s="255"/>
      <c r="N22" s="255"/>
      <c r="O22" s="255"/>
      <c r="P22" s="255"/>
      <c r="Q22" s="255"/>
      <c r="R22" s="255"/>
      <c r="S22" s="255"/>
      <c r="T22" s="255"/>
      <c r="U22" s="255"/>
      <c r="V22" s="255"/>
    </row>
    <row r="23" spans="1:22" ht="267.75" hidden="1">
      <c r="A23" s="241" t="s">
        <v>178</v>
      </c>
      <c r="B23" s="284" t="s">
        <v>179</v>
      </c>
      <c r="C23" s="8" t="s">
        <v>180</v>
      </c>
      <c r="D23" s="111">
        <v>9.2499999999999995E-3</v>
      </c>
      <c r="E23" s="103" t="s">
        <v>107</v>
      </c>
      <c r="F23" s="112">
        <v>50</v>
      </c>
      <c r="G23" s="8" t="s">
        <v>181</v>
      </c>
      <c r="H23" s="101">
        <v>43101</v>
      </c>
      <c r="I23" s="103" t="s">
        <v>102</v>
      </c>
      <c r="J23" s="52">
        <v>0</v>
      </c>
      <c r="K23" s="52">
        <v>0</v>
      </c>
      <c r="L23" s="52">
        <v>0</v>
      </c>
      <c r="M23" s="112">
        <v>50</v>
      </c>
      <c r="N23" s="41">
        <v>0</v>
      </c>
      <c r="O23" s="113" t="s">
        <v>533</v>
      </c>
      <c r="P23" s="106"/>
      <c r="Q23" s="106"/>
      <c r="R23" s="195"/>
      <c r="S23" s="106"/>
      <c r="T23" s="233"/>
      <c r="U23" s="106"/>
    </row>
    <row r="24" spans="1:22" ht="293.25" hidden="1">
      <c r="A24" s="241"/>
      <c r="B24" s="284"/>
      <c r="C24" s="8" t="s">
        <v>182</v>
      </c>
      <c r="D24" s="111">
        <v>9.2499999999999995E-3</v>
      </c>
      <c r="E24" s="103" t="s">
        <v>107</v>
      </c>
      <c r="F24" s="112">
        <v>520</v>
      </c>
      <c r="G24" s="8" t="s">
        <v>181</v>
      </c>
      <c r="H24" s="101">
        <v>43101</v>
      </c>
      <c r="I24" s="103" t="s">
        <v>102</v>
      </c>
      <c r="J24" s="52">
        <v>0</v>
      </c>
      <c r="K24" s="52">
        <v>0</v>
      </c>
      <c r="L24" s="52">
        <v>0</v>
      </c>
      <c r="M24" s="112">
        <v>520</v>
      </c>
      <c r="N24" s="41">
        <v>0.46730769230769231</v>
      </c>
      <c r="O24" s="113" t="s">
        <v>534</v>
      </c>
      <c r="P24" s="106"/>
      <c r="Q24" s="106"/>
      <c r="R24" s="195"/>
      <c r="S24" s="106"/>
      <c r="T24" s="233"/>
      <c r="U24" s="106"/>
    </row>
    <row r="25" spans="1:22" ht="78.75" hidden="1">
      <c r="A25" s="241"/>
      <c r="B25" s="284"/>
      <c r="C25" s="8" t="s">
        <v>183</v>
      </c>
      <c r="D25" s="111">
        <v>9.2499999999999995E-3</v>
      </c>
      <c r="E25" s="103" t="s">
        <v>107</v>
      </c>
      <c r="F25" s="112">
        <v>1931</v>
      </c>
      <c r="G25" s="8" t="s">
        <v>184</v>
      </c>
      <c r="H25" s="101">
        <v>43101</v>
      </c>
      <c r="I25" s="103" t="s">
        <v>102</v>
      </c>
      <c r="J25" s="52">
        <v>0</v>
      </c>
      <c r="K25" s="52">
        <v>0</v>
      </c>
      <c r="L25" s="52">
        <v>0</v>
      </c>
      <c r="M25" s="112">
        <v>1931</v>
      </c>
      <c r="N25" s="41">
        <v>0.10305541170378042</v>
      </c>
      <c r="O25" s="113" t="s">
        <v>535</v>
      </c>
      <c r="P25" s="106"/>
      <c r="Q25" s="106"/>
      <c r="R25" s="195"/>
      <c r="S25" s="106"/>
      <c r="T25" s="233"/>
      <c r="U25" s="106"/>
    </row>
    <row r="26" spans="1:22" ht="78.75" hidden="1">
      <c r="A26" s="241"/>
      <c r="B26" s="284"/>
      <c r="C26" s="8" t="s">
        <v>185</v>
      </c>
      <c r="D26" s="111">
        <v>9.2499999999999995E-3</v>
      </c>
      <c r="E26" s="103" t="s">
        <v>107</v>
      </c>
      <c r="F26" s="112">
        <v>3039</v>
      </c>
      <c r="G26" s="8" t="s">
        <v>184</v>
      </c>
      <c r="H26" s="101">
        <v>43101</v>
      </c>
      <c r="I26" s="103" t="s">
        <v>102</v>
      </c>
      <c r="J26" s="52">
        <v>0</v>
      </c>
      <c r="K26" s="52">
        <v>0</v>
      </c>
      <c r="L26" s="52">
        <v>0</v>
      </c>
      <c r="M26" s="112">
        <v>3039</v>
      </c>
      <c r="N26" s="41">
        <v>8.5225403093122737E-2</v>
      </c>
      <c r="O26" s="113" t="s">
        <v>536</v>
      </c>
      <c r="P26" s="106"/>
      <c r="Q26" s="106"/>
      <c r="R26" s="195"/>
      <c r="S26" s="106"/>
      <c r="T26" s="233"/>
      <c r="U26" s="106"/>
    </row>
    <row r="27" spans="1:22" ht="293.25" hidden="1">
      <c r="A27" s="241"/>
      <c r="B27" s="284"/>
      <c r="C27" s="8" t="s">
        <v>186</v>
      </c>
      <c r="D27" s="111">
        <v>9.2499999999999995E-3</v>
      </c>
      <c r="E27" s="103" t="s">
        <v>107</v>
      </c>
      <c r="F27" s="112">
        <v>4100</v>
      </c>
      <c r="G27" s="8" t="s">
        <v>181</v>
      </c>
      <c r="H27" s="101">
        <v>43101</v>
      </c>
      <c r="I27" s="103" t="s">
        <v>102</v>
      </c>
      <c r="J27" s="52">
        <v>0</v>
      </c>
      <c r="K27" s="52">
        <v>0</v>
      </c>
      <c r="L27" s="52">
        <v>0</v>
      </c>
      <c r="M27" s="112">
        <v>4100</v>
      </c>
      <c r="N27" s="41">
        <v>5.5853658536585367E-2</v>
      </c>
      <c r="O27" s="113" t="s">
        <v>537</v>
      </c>
      <c r="P27" s="106"/>
      <c r="Q27" s="106"/>
      <c r="R27" s="195"/>
      <c r="S27" s="106"/>
      <c r="T27" s="233"/>
      <c r="U27" s="106"/>
    </row>
    <row r="28" spans="1:22" ht="127.5" hidden="1">
      <c r="A28" s="241"/>
      <c r="B28" s="284"/>
      <c r="C28" s="8" t="s">
        <v>187</v>
      </c>
      <c r="D28" s="111">
        <v>9.2499999999999995E-3</v>
      </c>
      <c r="E28" s="103" t="s">
        <v>107</v>
      </c>
      <c r="F28" s="112">
        <v>639766300</v>
      </c>
      <c r="G28" s="8" t="s">
        <v>188</v>
      </c>
      <c r="H28" s="101">
        <v>43101</v>
      </c>
      <c r="I28" s="103" t="s">
        <v>102</v>
      </c>
      <c r="J28" s="52">
        <v>0</v>
      </c>
      <c r="K28" s="52">
        <v>0</v>
      </c>
      <c r="L28" s="52">
        <v>0</v>
      </c>
      <c r="M28" s="112">
        <v>639766300</v>
      </c>
      <c r="N28" s="41">
        <v>0</v>
      </c>
      <c r="O28" s="113" t="s">
        <v>538</v>
      </c>
      <c r="P28" s="106"/>
      <c r="Q28" s="106"/>
      <c r="R28" s="195"/>
      <c r="S28" s="106"/>
      <c r="T28" s="233"/>
      <c r="U28" s="106"/>
    </row>
    <row r="29" spans="1:22" ht="409.5" hidden="1">
      <c r="A29" s="241"/>
      <c r="B29" s="284"/>
      <c r="C29" s="8" t="s">
        <v>189</v>
      </c>
      <c r="D29" s="111">
        <v>9.2499999999999995E-3</v>
      </c>
      <c r="E29" s="103" t="s">
        <v>101</v>
      </c>
      <c r="F29" s="112">
        <v>45</v>
      </c>
      <c r="G29" s="8" t="s">
        <v>190</v>
      </c>
      <c r="H29" s="101">
        <v>43101</v>
      </c>
      <c r="I29" s="103" t="s">
        <v>102</v>
      </c>
      <c r="J29" s="52">
        <v>0</v>
      </c>
      <c r="K29" s="52">
        <v>0</v>
      </c>
      <c r="L29" s="52">
        <v>0</v>
      </c>
      <c r="M29" s="114">
        <v>45</v>
      </c>
      <c r="N29" s="41">
        <v>0.4</v>
      </c>
      <c r="O29" s="113" t="s">
        <v>539</v>
      </c>
      <c r="P29" s="106"/>
      <c r="Q29" s="106"/>
      <c r="R29" s="195"/>
      <c r="S29" s="106"/>
      <c r="T29" s="233"/>
      <c r="U29" s="106"/>
    </row>
    <row r="30" spans="1:22" ht="255" hidden="1">
      <c r="A30" s="241"/>
      <c r="B30" s="284"/>
      <c r="C30" s="8" t="s">
        <v>191</v>
      </c>
      <c r="D30" s="111">
        <v>9.2499999999999995E-3</v>
      </c>
      <c r="E30" s="103" t="s">
        <v>107</v>
      </c>
      <c r="F30" s="112">
        <v>1000</v>
      </c>
      <c r="G30" s="8" t="s">
        <v>181</v>
      </c>
      <c r="H30" s="101">
        <v>43101</v>
      </c>
      <c r="I30" s="103" t="s">
        <v>102</v>
      </c>
      <c r="J30" s="52">
        <v>0</v>
      </c>
      <c r="K30" s="52">
        <v>0</v>
      </c>
      <c r="L30" s="52">
        <v>0</v>
      </c>
      <c r="M30" s="112">
        <v>1000</v>
      </c>
      <c r="N30" s="41">
        <v>7.4999999999999997E-2</v>
      </c>
      <c r="O30" s="113" t="s">
        <v>540</v>
      </c>
      <c r="P30" s="106"/>
      <c r="Q30" s="106"/>
      <c r="R30" s="195"/>
      <c r="S30" s="106"/>
      <c r="T30" s="233"/>
      <c r="U30" s="106"/>
    </row>
    <row r="31" spans="1:22" ht="409.5" hidden="1">
      <c r="A31" s="241"/>
      <c r="B31" s="284"/>
      <c r="C31" s="8" t="s">
        <v>192</v>
      </c>
      <c r="D31" s="111">
        <v>9.2499999999999995E-3</v>
      </c>
      <c r="E31" s="103" t="s">
        <v>101</v>
      </c>
      <c r="F31" s="111">
        <v>0.7</v>
      </c>
      <c r="G31" s="8" t="s">
        <v>190</v>
      </c>
      <c r="H31" s="101">
        <v>43101</v>
      </c>
      <c r="I31" s="103" t="s">
        <v>102</v>
      </c>
      <c r="J31" s="52">
        <v>0</v>
      </c>
      <c r="K31" s="52">
        <v>0</v>
      </c>
      <c r="L31" s="52">
        <v>0</v>
      </c>
      <c r="M31" s="115">
        <v>0.7</v>
      </c>
      <c r="N31" s="41">
        <v>0</v>
      </c>
      <c r="O31" s="113" t="s">
        <v>541</v>
      </c>
      <c r="P31" s="106"/>
      <c r="Q31" s="106"/>
      <c r="R31" s="195"/>
      <c r="S31" s="106"/>
      <c r="T31" s="233"/>
      <c r="U31" s="106"/>
    </row>
    <row r="32" spans="1:22" ht="242.25" hidden="1">
      <c r="A32" s="241"/>
      <c r="B32" s="284"/>
      <c r="C32" s="8" t="s">
        <v>193</v>
      </c>
      <c r="D32" s="111">
        <v>9.2499999999999995E-3</v>
      </c>
      <c r="E32" s="103" t="s">
        <v>107</v>
      </c>
      <c r="F32" s="112">
        <v>370</v>
      </c>
      <c r="G32" s="8" t="s">
        <v>18</v>
      </c>
      <c r="H32" s="101">
        <v>43101</v>
      </c>
      <c r="I32" s="103" t="s">
        <v>102</v>
      </c>
      <c r="J32" s="52">
        <v>0</v>
      </c>
      <c r="K32" s="52">
        <v>0</v>
      </c>
      <c r="L32" s="52">
        <v>0</v>
      </c>
      <c r="M32" s="112">
        <v>370</v>
      </c>
      <c r="N32" s="41">
        <v>1</v>
      </c>
      <c r="O32" s="113" t="s">
        <v>542</v>
      </c>
      <c r="P32" s="106"/>
      <c r="Q32" s="106"/>
      <c r="R32" s="195"/>
      <c r="S32" s="106"/>
      <c r="T32" s="233"/>
      <c r="U32" s="106"/>
    </row>
    <row r="33" spans="1:21" ht="191.25" hidden="1">
      <c r="A33" s="241"/>
      <c r="B33" s="284"/>
      <c r="C33" s="8" t="s">
        <v>194</v>
      </c>
      <c r="D33" s="111">
        <v>9.2499999999999995E-3</v>
      </c>
      <c r="E33" s="103" t="s">
        <v>107</v>
      </c>
      <c r="F33" s="112">
        <v>1700000</v>
      </c>
      <c r="G33" s="8" t="s">
        <v>181</v>
      </c>
      <c r="H33" s="101">
        <v>43101</v>
      </c>
      <c r="I33" s="103" t="s">
        <v>102</v>
      </c>
      <c r="J33" s="52">
        <v>0</v>
      </c>
      <c r="K33" s="52">
        <v>0</v>
      </c>
      <c r="L33" s="52">
        <v>0</v>
      </c>
      <c r="M33" s="112">
        <v>1700000</v>
      </c>
      <c r="N33" s="41">
        <v>0</v>
      </c>
      <c r="O33" s="113" t="s">
        <v>543</v>
      </c>
      <c r="P33" s="106"/>
      <c r="Q33" s="106"/>
      <c r="R33" s="195"/>
      <c r="S33" s="106"/>
      <c r="T33" s="233"/>
      <c r="U33" s="106"/>
    </row>
    <row r="34" spans="1:21" ht="165.75" hidden="1">
      <c r="A34" s="241"/>
      <c r="B34" s="284"/>
      <c r="C34" s="8" t="s">
        <v>195</v>
      </c>
      <c r="D34" s="111">
        <v>9.2499999999999995E-3</v>
      </c>
      <c r="E34" s="103" t="s">
        <v>107</v>
      </c>
      <c r="F34" s="112">
        <v>450000</v>
      </c>
      <c r="G34" s="8" t="s">
        <v>181</v>
      </c>
      <c r="H34" s="101">
        <v>43101</v>
      </c>
      <c r="I34" s="103" t="s">
        <v>102</v>
      </c>
      <c r="J34" s="52">
        <v>0</v>
      </c>
      <c r="K34" s="52">
        <v>0</v>
      </c>
      <c r="L34" s="52">
        <v>0</v>
      </c>
      <c r="M34" s="112">
        <v>450000</v>
      </c>
      <c r="N34" s="41">
        <v>5.944444444444444E-3</v>
      </c>
      <c r="O34" s="113" t="s">
        <v>544</v>
      </c>
      <c r="P34" s="106"/>
      <c r="Q34" s="106"/>
      <c r="R34" s="195"/>
      <c r="S34" s="106"/>
      <c r="T34" s="233"/>
      <c r="U34" s="106"/>
    </row>
    <row r="35" spans="1:21" ht="78.75" hidden="1">
      <c r="A35" s="241"/>
      <c r="B35" s="284"/>
      <c r="C35" s="8" t="s">
        <v>196</v>
      </c>
      <c r="D35" s="111">
        <v>9.2499999999999995E-3</v>
      </c>
      <c r="E35" s="103" t="s">
        <v>107</v>
      </c>
      <c r="F35" s="112">
        <v>1200000</v>
      </c>
      <c r="G35" s="8" t="s">
        <v>18</v>
      </c>
      <c r="H35" s="101">
        <v>43101</v>
      </c>
      <c r="I35" s="103" t="s">
        <v>102</v>
      </c>
      <c r="J35" s="52">
        <v>0</v>
      </c>
      <c r="K35" s="52">
        <v>0</v>
      </c>
      <c r="L35" s="52">
        <v>0</v>
      </c>
      <c r="M35" s="112">
        <v>1200000</v>
      </c>
      <c r="N35" s="41">
        <v>0</v>
      </c>
      <c r="O35" s="113"/>
      <c r="P35" s="106"/>
      <c r="Q35" s="106"/>
      <c r="R35" s="195"/>
      <c r="S35" s="106"/>
      <c r="T35" s="233"/>
      <c r="U35" s="106"/>
    </row>
    <row r="36" spans="1:21" ht="127.5" hidden="1">
      <c r="A36" s="241"/>
      <c r="B36" s="284"/>
      <c r="C36" s="8" t="s">
        <v>197</v>
      </c>
      <c r="D36" s="111">
        <v>9.2499999999999995E-3</v>
      </c>
      <c r="E36" s="103" t="s">
        <v>107</v>
      </c>
      <c r="F36" s="112">
        <v>1</v>
      </c>
      <c r="G36" s="8" t="s">
        <v>18</v>
      </c>
      <c r="H36" s="101">
        <v>43101</v>
      </c>
      <c r="I36" s="103" t="s">
        <v>102</v>
      </c>
      <c r="J36" s="52">
        <v>0</v>
      </c>
      <c r="K36" s="52">
        <v>0</v>
      </c>
      <c r="L36" s="52">
        <v>0</v>
      </c>
      <c r="M36" s="112">
        <v>1</v>
      </c>
      <c r="N36" s="41">
        <v>0</v>
      </c>
      <c r="O36" s="113" t="s">
        <v>545</v>
      </c>
      <c r="P36" s="106"/>
      <c r="Q36" s="106"/>
      <c r="R36" s="195"/>
      <c r="S36" s="106"/>
      <c r="T36" s="233"/>
      <c r="U36" s="106"/>
    </row>
    <row r="37" spans="1:21" ht="267.75" hidden="1">
      <c r="A37" s="241"/>
      <c r="B37" s="284"/>
      <c r="C37" s="8" t="s">
        <v>198</v>
      </c>
      <c r="D37" s="111">
        <v>9.2499999999999995E-3</v>
      </c>
      <c r="E37" s="103" t="s">
        <v>107</v>
      </c>
      <c r="F37" s="112">
        <v>85000</v>
      </c>
      <c r="G37" s="8" t="s">
        <v>181</v>
      </c>
      <c r="H37" s="101">
        <v>43101</v>
      </c>
      <c r="I37" s="103" t="s">
        <v>102</v>
      </c>
      <c r="J37" s="52">
        <v>0</v>
      </c>
      <c r="K37" s="52">
        <v>0</v>
      </c>
      <c r="L37" s="52">
        <v>0</v>
      </c>
      <c r="M37" s="112">
        <v>85000</v>
      </c>
      <c r="N37" s="41">
        <v>0.63027058823529414</v>
      </c>
      <c r="O37" s="113" t="s">
        <v>546</v>
      </c>
      <c r="P37" s="106"/>
      <c r="Q37" s="106"/>
      <c r="R37" s="195"/>
      <c r="S37" s="106"/>
      <c r="T37" s="233"/>
      <c r="U37" s="106"/>
    </row>
    <row r="38" spans="1:21" ht="102" hidden="1">
      <c r="A38" s="241"/>
      <c r="B38" s="284"/>
      <c r="C38" s="8" t="s">
        <v>199</v>
      </c>
      <c r="D38" s="111">
        <v>9.2499999999999995E-3</v>
      </c>
      <c r="E38" s="103" t="s">
        <v>107</v>
      </c>
      <c r="F38" s="112">
        <v>6580</v>
      </c>
      <c r="G38" s="8" t="s">
        <v>181</v>
      </c>
      <c r="H38" s="101">
        <v>43101</v>
      </c>
      <c r="I38" s="103" t="s">
        <v>102</v>
      </c>
      <c r="J38" s="52">
        <v>0</v>
      </c>
      <c r="K38" s="52">
        <v>0</v>
      </c>
      <c r="L38" s="52">
        <v>0</v>
      </c>
      <c r="M38" s="112">
        <v>6580</v>
      </c>
      <c r="N38" s="41">
        <v>0</v>
      </c>
      <c r="O38" s="113" t="s">
        <v>547</v>
      </c>
      <c r="P38" s="106"/>
      <c r="Q38" s="106"/>
      <c r="R38" s="195"/>
      <c r="S38" s="106"/>
      <c r="T38" s="233"/>
      <c r="U38" s="106"/>
    </row>
    <row r="39" spans="1:21" ht="409.5" hidden="1">
      <c r="A39" s="241"/>
      <c r="B39" s="284"/>
      <c r="C39" s="8" t="s">
        <v>200</v>
      </c>
      <c r="D39" s="111">
        <v>9.2499999999999995E-3</v>
      </c>
      <c r="E39" s="103" t="s">
        <v>107</v>
      </c>
      <c r="F39" s="112">
        <v>16000</v>
      </c>
      <c r="G39" s="8" t="s">
        <v>201</v>
      </c>
      <c r="H39" s="101">
        <v>43101</v>
      </c>
      <c r="I39" s="103" t="s">
        <v>102</v>
      </c>
      <c r="J39" s="52">
        <v>0</v>
      </c>
      <c r="K39" s="52">
        <v>0</v>
      </c>
      <c r="L39" s="52">
        <v>0</v>
      </c>
      <c r="M39" s="112">
        <v>16000</v>
      </c>
      <c r="N39" s="41">
        <v>0</v>
      </c>
      <c r="O39" s="113" t="s">
        <v>548</v>
      </c>
      <c r="P39" s="106"/>
      <c r="Q39" s="106"/>
      <c r="R39" s="195"/>
      <c r="S39" s="106"/>
      <c r="T39" s="233"/>
      <c r="U39" s="106"/>
    </row>
    <row r="40" spans="1:21" ht="280.5" hidden="1">
      <c r="A40" s="241"/>
      <c r="B40" s="284"/>
      <c r="C40" s="8" t="s">
        <v>202</v>
      </c>
      <c r="D40" s="111">
        <v>9.2499999999999995E-3</v>
      </c>
      <c r="E40" s="103" t="s">
        <v>107</v>
      </c>
      <c r="F40" s="112">
        <v>95</v>
      </c>
      <c r="G40" s="8" t="s">
        <v>188</v>
      </c>
      <c r="H40" s="101">
        <v>43101</v>
      </c>
      <c r="I40" s="103" t="s">
        <v>102</v>
      </c>
      <c r="J40" s="52">
        <v>0</v>
      </c>
      <c r="K40" s="52">
        <v>0</v>
      </c>
      <c r="L40" s="52">
        <v>0</v>
      </c>
      <c r="M40" s="112">
        <v>95</v>
      </c>
      <c r="N40" s="41">
        <v>0.5428421052631579</v>
      </c>
      <c r="O40" s="113" t="s">
        <v>549</v>
      </c>
      <c r="P40" s="106"/>
      <c r="Q40" s="106"/>
      <c r="R40" s="195"/>
      <c r="S40" s="106"/>
      <c r="T40" s="233"/>
      <c r="U40" s="106"/>
    </row>
    <row r="41" spans="1:21" ht="173.25" hidden="1">
      <c r="A41" s="241"/>
      <c r="B41" s="284"/>
      <c r="C41" s="8" t="s">
        <v>203</v>
      </c>
      <c r="D41" s="111">
        <v>9.2499999999999995E-3</v>
      </c>
      <c r="E41" s="103" t="s">
        <v>107</v>
      </c>
      <c r="F41" s="112">
        <v>1300</v>
      </c>
      <c r="G41" s="8" t="s">
        <v>201</v>
      </c>
      <c r="H41" s="101">
        <v>43101</v>
      </c>
      <c r="I41" s="103" t="s">
        <v>102</v>
      </c>
      <c r="J41" s="52">
        <v>0</v>
      </c>
      <c r="K41" s="52">
        <v>0</v>
      </c>
      <c r="L41" s="52">
        <v>0</v>
      </c>
      <c r="M41" s="112">
        <v>1300</v>
      </c>
      <c r="N41" s="41">
        <v>0</v>
      </c>
      <c r="O41" s="113"/>
      <c r="P41" s="106"/>
      <c r="Q41" s="106"/>
      <c r="R41" s="195"/>
      <c r="S41" s="106"/>
      <c r="T41" s="233"/>
      <c r="U41" s="106"/>
    </row>
    <row r="42" spans="1:21" ht="255" hidden="1">
      <c r="A42" s="241"/>
      <c r="B42" s="284"/>
      <c r="C42" s="8" t="s">
        <v>204</v>
      </c>
      <c r="D42" s="111">
        <v>9.2499999999999995E-3</v>
      </c>
      <c r="E42" s="103" t="s">
        <v>107</v>
      </c>
      <c r="F42" s="112">
        <v>12</v>
      </c>
      <c r="G42" s="8" t="s">
        <v>205</v>
      </c>
      <c r="H42" s="101">
        <v>43101</v>
      </c>
      <c r="I42" s="103" t="s">
        <v>102</v>
      </c>
      <c r="J42" s="52">
        <v>0</v>
      </c>
      <c r="K42" s="52">
        <v>0</v>
      </c>
      <c r="L42" s="52">
        <v>0</v>
      </c>
      <c r="M42" s="112">
        <v>12</v>
      </c>
      <c r="N42" s="41">
        <v>0</v>
      </c>
      <c r="O42" s="113" t="s">
        <v>550</v>
      </c>
      <c r="P42" s="106"/>
      <c r="Q42" s="106"/>
      <c r="R42" s="195"/>
      <c r="S42" s="106"/>
      <c r="T42" s="233"/>
      <c r="U42" s="106"/>
    </row>
    <row r="43" spans="1:21" ht="280.5" hidden="1">
      <c r="A43" s="241"/>
      <c r="B43" s="284"/>
      <c r="C43" s="8" t="s">
        <v>206</v>
      </c>
      <c r="D43" s="111">
        <v>9.2499999999999995E-3</v>
      </c>
      <c r="E43" s="103" t="s">
        <v>107</v>
      </c>
      <c r="F43" s="112">
        <v>20000</v>
      </c>
      <c r="G43" s="8" t="s">
        <v>207</v>
      </c>
      <c r="H43" s="101">
        <v>43101</v>
      </c>
      <c r="I43" s="103" t="s">
        <v>102</v>
      </c>
      <c r="J43" s="52">
        <v>0</v>
      </c>
      <c r="K43" s="52">
        <v>0</v>
      </c>
      <c r="L43" s="52">
        <v>0</v>
      </c>
      <c r="M43" s="112">
        <v>20000</v>
      </c>
      <c r="N43" s="41">
        <v>0</v>
      </c>
      <c r="O43" s="113" t="s">
        <v>551</v>
      </c>
      <c r="P43" s="106"/>
      <c r="Q43" s="106"/>
      <c r="R43" s="195"/>
      <c r="S43" s="106"/>
      <c r="T43" s="233"/>
      <c r="U43" s="106"/>
    </row>
    <row r="44" spans="1:21" ht="267.75" hidden="1">
      <c r="A44" s="241"/>
      <c r="B44" s="284"/>
      <c r="C44" s="8" t="s">
        <v>208</v>
      </c>
      <c r="D44" s="111">
        <v>9.2499999999999995E-3</v>
      </c>
      <c r="E44" s="103" t="s">
        <v>107</v>
      </c>
      <c r="F44" s="112">
        <v>20000</v>
      </c>
      <c r="G44" s="8" t="s">
        <v>207</v>
      </c>
      <c r="H44" s="101">
        <v>43101</v>
      </c>
      <c r="I44" s="103" t="s">
        <v>102</v>
      </c>
      <c r="J44" s="52">
        <v>0</v>
      </c>
      <c r="K44" s="52">
        <v>0</v>
      </c>
      <c r="L44" s="52">
        <v>0</v>
      </c>
      <c r="M44" s="112">
        <v>20000</v>
      </c>
      <c r="N44" s="41">
        <v>0</v>
      </c>
      <c r="O44" s="113" t="s">
        <v>552</v>
      </c>
      <c r="P44" s="106"/>
      <c r="Q44" s="106"/>
      <c r="R44" s="195"/>
      <c r="S44" s="106"/>
      <c r="T44" s="233"/>
      <c r="U44" s="106"/>
    </row>
    <row r="45" spans="1:21" ht="409.5" hidden="1">
      <c r="A45" s="241"/>
      <c r="B45" s="284"/>
      <c r="C45" s="8" t="s">
        <v>209</v>
      </c>
      <c r="D45" s="111">
        <v>9.2499999999999995E-3</v>
      </c>
      <c r="E45" s="103" t="s">
        <v>107</v>
      </c>
      <c r="F45" s="112">
        <v>100</v>
      </c>
      <c r="G45" s="8" t="s">
        <v>188</v>
      </c>
      <c r="H45" s="101">
        <v>43101</v>
      </c>
      <c r="I45" s="103" t="s">
        <v>102</v>
      </c>
      <c r="J45" s="52">
        <v>0</v>
      </c>
      <c r="K45" s="52">
        <v>0</v>
      </c>
      <c r="L45" s="52">
        <v>0</v>
      </c>
      <c r="M45" s="112">
        <v>100</v>
      </c>
      <c r="N45" s="41">
        <v>5.7000000000000002E-2</v>
      </c>
      <c r="O45" s="113" t="s">
        <v>553</v>
      </c>
      <c r="P45" s="106"/>
      <c r="Q45" s="106"/>
      <c r="R45" s="195"/>
      <c r="S45" s="106"/>
      <c r="T45" s="233"/>
      <c r="U45" s="106"/>
    </row>
    <row r="46" spans="1:21" ht="78.75" hidden="1">
      <c r="A46" s="241"/>
      <c r="B46" s="284"/>
      <c r="C46" s="8" t="s">
        <v>210</v>
      </c>
      <c r="D46" s="111">
        <v>9.2499999999999995E-3</v>
      </c>
      <c r="E46" s="103" t="s">
        <v>107</v>
      </c>
      <c r="F46" s="112">
        <v>590</v>
      </c>
      <c r="G46" s="8" t="s">
        <v>184</v>
      </c>
      <c r="H46" s="101">
        <v>43101</v>
      </c>
      <c r="I46" s="103" t="s">
        <v>102</v>
      </c>
      <c r="J46" s="52">
        <v>0</v>
      </c>
      <c r="K46" s="52">
        <v>0</v>
      </c>
      <c r="L46" s="52">
        <v>0</v>
      </c>
      <c r="M46" s="112">
        <v>590</v>
      </c>
      <c r="N46" s="41">
        <v>0.13220338983050847</v>
      </c>
      <c r="O46" s="113" t="s">
        <v>554</v>
      </c>
      <c r="P46" s="106"/>
      <c r="Q46" s="106"/>
      <c r="R46" s="195"/>
      <c r="S46" s="106"/>
      <c r="T46" s="233"/>
      <c r="U46" s="106"/>
    </row>
    <row r="47" spans="1:21" ht="409.5" hidden="1">
      <c r="A47" s="241"/>
      <c r="B47" s="284"/>
      <c r="C47" s="8" t="s">
        <v>211</v>
      </c>
      <c r="D47" s="111">
        <v>9.2499999999999995E-3</v>
      </c>
      <c r="E47" s="103" t="s">
        <v>107</v>
      </c>
      <c r="F47" s="112">
        <v>12</v>
      </c>
      <c r="G47" s="8" t="s">
        <v>205</v>
      </c>
      <c r="H47" s="101">
        <v>43101</v>
      </c>
      <c r="I47" s="103" t="s">
        <v>102</v>
      </c>
      <c r="J47" s="52">
        <v>0</v>
      </c>
      <c r="K47" s="52">
        <v>0</v>
      </c>
      <c r="L47" s="52">
        <v>0</v>
      </c>
      <c r="M47" s="112">
        <v>12</v>
      </c>
      <c r="N47" s="41">
        <v>0</v>
      </c>
      <c r="O47" s="113" t="s">
        <v>555</v>
      </c>
      <c r="P47" s="106"/>
      <c r="Q47" s="106"/>
      <c r="R47" s="195"/>
      <c r="S47" s="106"/>
      <c r="T47" s="233"/>
      <c r="U47" s="106"/>
    </row>
    <row r="48" spans="1:21" ht="126" hidden="1">
      <c r="A48" s="241"/>
      <c r="B48" s="284"/>
      <c r="C48" s="8" t="s">
        <v>212</v>
      </c>
      <c r="D48" s="111">
        <v>9.2499999999999995E-3</v>
      </c>
      <c r="E48" s="103" t="s">
        <v>107</v>
      </c>
      <c r="F48" s="112">
        <v>22824</v>
      </c>
      <c r="G48" s="8" t="s">
        <v>18</v>
      </c>
      <c r="H48" s="101">
        <v>43101</v>
      </c>
      <c r="I48" s="103" t="s">
        <v>102</v>
      </c>
      <c r="J48" s="52">
        <v>0</v>
      </c>
      <c r="K48" s="52">
        <v>0</v>
      </c>
      <c r="L48" s="52">
        <v>0</v>
      </c>
      <c r="M48" s="112">
        <v>22824</v>
      </c>
      <c r="N48" s="41">
        <v>0</v>
      </c>
      <c r="O48" s="113"/>
      <c r="P48" s="106"/>
      <c r="Q48" s="106"/>
      <c r="R48" s="195"/>
      <c r="S48" s="106"/>
      <c r="T48" s="233"/>
      <c r="U48" s="106"/>
    </row>
    <row r="49" spans="1:21" ht="267.75" hidden="1">
      <c r="A49" s="241"/>
      <c r="B49" s="284"/>
      <c r="C49" s="8" t="s">
        <v>213</v>
      </c>
      <c r="D49" s="111">
        <v>9.2499999999999995E-3</v>
      </c>
      <c r="E49" s="103" t="s">
        <v>107</v>
      </c>
      <c r="F49" s="112">
        <v>20</v>
      </c>
      <c r="G49" s="8" t="s">
        <v>207</v>
      </c>
      <c r="H49" s="101">
        <v>43101</v>
      </c>
      <c r="I49" s="103" t="s">
        <v>102</v>
      </c>
      <c r="J49" s="52">
        <v>0</v>
      </c>
      <c r="K49" s="52">
        <v>0</v>
      </c>
      <c r="L49" s="52">
        <v>0</v>
      </c>
      <c r="M49" s="112">
        <v>20</v>
      </c>
      <c r="N49" s="41">
        <v>0.2</v>
      </c>
      <c r="O49" s="113" t="s">
        <v>556</v>
      </c>
      <c r="P49" s="106"/>
      <c r="Q49" s="106"/>
      <c r="R49" s="195"/>
      <c r="S49" s="106"/>
      <c r="T49" s="233"/>
      <c r="U49" s="106"/>
    </row>
    <row r="50" spans="1:21" ht="220.5" hidden="1">
      <c r="A50" s="241"/>
      <c r="B50" s="284"/>
      <c r="C50" s="8" t="s">
        <v>214</v>
      </c>
      <c r="D50" s="111">
        <v>9.2499999999999995E-3</v>
      </c>
      <c r="E50" s="103" t="s">
        <v>107</v>
      </c>
      <c r="F50" s="112">
        <v>20</v>
      </c>
      <c r="G50" s="8" t="s">
        <v>207</v>
      </c>
      <c r="H50" s="101">
        <v>43101</v>
      </c>
      <c r="I50" s="103" t="s">
        <v>102</v>
      </c>
      <c r="J50" s="52">
        <v>0</v>
      </c>
      <c r="K50" s="52">
        <v>0</v>
      </c>
      <c r="L50" s="52">
        <v>0</v>
      </c>
      <c r="M50" s="112">
        <v>20</v>
      </c>
      <c r="N50" s="41">
        <v>0</v>
      </c>
      <c r="O50" s="113" t="s">
        <v>557</v>
      </c>
      <c r="P50" s="106"/>
      <c r="Q50" s="106"/>
      <c r="R50" s="195"/>
      <c r="S50" s="106"/>
      <c r="T50" s="233"/>
      <c r="U50" s="106"/>
    </row>
    <row r="51" spans="1:21" ht="204.75" hidden="1">
      <c r="A51" s="241"/>
      <c r="B51" s="284"/>
      <c r="C51" s="8" t="s">
        <v>215</v>
      </c>
      <c r="D51" s="111">
        <v>9.2499999999999995E-3</v>
      </c>
      <c r="E51" s="103" t="s">
        <v>107</v>
      </c>
      <c r="F51" s="112">
        <v>95</v>
      </c>
      <c r="G51" s="8" t="s">
        <v>207</v>
      </c>
      <c r="H51" s="101">
        <v>43101</v>
      </c>
      <c r="I51" s="103" t="s">
        <v>102</v>
      </c>
      <c r="J51" s="52">
        <v>0</v>
      </c>
      <c r="K51" s="52">
        <v>0</v>
      </c>
      <c r="L51" s="52">
        <v>0</v>
      </c>
      <c r="M51" s="112">
        <v>95</v>
      </c>
      <c r="N51" s="41">
        <v>0.38947368421052631</v>
      </c>
      <c r="O51" s="113" t="s">
        <v>558</v>
      </c>
      <c r="P51" s="106"/>
      <c r="Q51" s="106"/>
      <c r="R51" s="195"/>
      <c r="S51" s="106"/>
      <c r="T51" s="233"/>
      <c r="U51" s="106"/>
    </row>
    <row r="52" spans="1:21" ht="409.5" hidden="1">
      <c r="A52" s="241"/>
      <c r="B52" s="284"/>
      <c r="C52" s="8" t="s">
        <v>216</v>
      </c>
      <c r="D52" s="111">
        <v>9.2499999999999995E-3</v>
      </c>
      <c r="E52" s="103" t="s">
        <v>107</v>
      </c>
      <c r="F52" s="112">
        <v>60</v>
      </c>
      <c r="G52" s="8" t="s">
        <v>205</v>
      </c>
      <c r="H52" s="101">
        <v>43101</v>
      </c>
      <c r="I52" s="103" t="s">
        <v>102</v>
      </c>
      <c r="J52" s="52">
        <v>0</v>
      </c>
      <c r="K52" s="52">
        <v>0</v>
      </c>
      <c r="L52" s="52">
        <v>0</v>
      </c>
      <c r="M52" s="112">
        <v>60</v>
      </c>
      <c r="N52" s="41">
        <v>0.25</v>
      </c>
      <c r="O52" s="113" t="s">
        <v>559</v>
      </c>
      <c r="P52" s="106"/>
      <c r="Q52" s="106"/>
      <c r="R52" s="195"/>
      <c r="S52" s="106"/>
      <c r="T52" s="233"/>
      <c r="U52" s="106"/>
    </row>
    <row r="53" spans="1:21" ht="78.75" hidden="1">
      <c r="A53" s="241"/>
      <c r="B53" s="284"/>
      <c r="C53" s="8" t="s">
        <v>217</v>
      </c>
      <c r="D53" s="111">
        <v>9.2499999999999995E-3</v>
      </c>
      <c r="E53" s="103" t="s">
        <v>107</v>
      </c>
      <c r="F53" s="112">
        <v>1</v>
      </c>
      <c r="G53" s="8" t="s">
        <v>218</v>
      </c>
      <c r="H53" s="101">
        <v>43101</v>
      </c>
      <c r="I53" s="103" t="s">
        <v>102</v>
      </c>
      <c r="J53" s="52">
        <v>0</v>
      </c>
      <c r="K53" s="52">
        <v>0</v>
      </c>
      <c r="L53" s="52">
        <v>0</v>
      </c>
      <c r="M53" s="112">
        <v>1</v>
      </c>
      <c r="N53" s="41">
        <v>0</v>
      </c>
      <c r="O53" s="113" t="s">
        <v>560</v>
      </c>
      <c r="P53" s="106"/>
      <c r="Q53" s="106"/>
      <c r="R53" s="195"/>
      <c r="S53" s="106"/>
      <c r="T53" s="233"/>
      <c r="U53" s="106"/>
    </row>
    <row r="54" spans="1:21" ht="191.25" hidden="1">
      <c r="A54" s="241"/>
      <c r="B54" s="284"/>
      <c r="C54" s="8" t="s">
        <v>219</v>
      </c>
      <c r="D54" s="111">
        <v>9.2499999999999995E-3</v>
      </c>
      <c r="E54" s="103" t="s">
        <v>107</v>
      </c>
      <c r="F54" s="112">
        <v>3948</v>
      </c>
      <c r="G54" s="8" t="s">
        <v>220</v>
      </c>
      <c r="H54" s="101">
        <v>43101</v>
      </c>
      <c r="I54" s="103" t="s">
        <v>102</v>
      </c>
      <c r="J54" s="52">
        <v>0</v>
      </c>
      <c r="K54" s="52">
        <v>0</v>
      </c>
      <c r="L54" s="52">
        <v>0</v>
      </c>
      <c r="M54" s="112">
        <v>3948</v>
      </c>
      <c r="N54" s="41">
        <v>6.5856129685916923E-3</v>
      </c>
      <c r="O54" s="113" t="s">
        <v>561</v>
      </c>
      <c r="P54" s="106"/>
      <c r="Q54" s="106"/>
      <c r="R54" s="195"/>
      <c r="S54" s="106"/>
      <c r="T54" s="233"/>
      <c r="U54" s="106"/>
    </row>
    <row r="55" spans="1:21" ht="153" hidden="1">
      <c r="A55" s="241"/>
      <c r="B55" s="284"/>
      <c r="C55" s="8" t="s">
        <v>221</v>
      </c>
      <c r="D55" s="111">
        <v>9.2499999999999995E-3</v>
      </c>
      <c r="E55" s="103" t="s">
        <v>107</v>
      </c>
      <c r="F55" s="112">
        <v>590</v>
      </c>
      <c r="G55" s="8" t="s">
        <v>222</v>
      </c>
      <c r="H55" s="101">
        <v>43101</v>
      </c>
      <c r="I55" s="103" t="s">
        <v>102</v>
      </c>
      <c r="J55" s="52">
        <v>0</v>
      </c>
      <c r="K55" s="52">
        <v>0</v>
      </c>
      <c r="L55" s="52">
        <v>0</v>
      </c>
      <c r="M55" s="112">
        <v>590</v>
      </c>
      <c r="N55" s="41">
        <v>0.67796610169491522</v>
      </c>
      <c r="O55" s="113" t="s">
        <v>562</v>
      </c>
      <c r="P55" s="106"/>
      <c r="Q55" s="106"/>
      <c r="R55" s="195"/>
      <c r="S55" s="106"/>
      <c r="T55" s="233"/>
      <c r="U55" s="106"/>
    </row>
    <row r="56" spans="1:21" ht="76.5" hidden="1">
      <c r="A56" s="241"/>
      <c r="B56" s="284"/>
      <c r="C56" s="8" t="s">
        <v>223</v>
      </c>
      <c r="D56" s="111">
        <v>9.2499999999999995E-3</v>
      </c>
      <c r="E56" s="103" t="s">
        <v>107</v>
      </c>
      <c r="F56" s="112">
        <v>20000</v>
      </c>
      <c r="G56" s="8" t="s">
        <v>224</v>
      </c>
      <c r="H56" s="101">
        <v>43101</v>
      </c>
      <c r="I56" s="103" t="s">
        <v>102</v>
      </c>
      <c r="J56" s="52">
        <v>0</v>
      </c>
      <c r="K56" s="52">
        <v>0</v>
      </c>
      <c r="L56" s="52">
        <v>0</v>
      </c>
      <c r="M56" s="112">
        <v>20000</v>
      </c>
      <c r="N56" s="41">
        <v>0.11685</v>
      </c>
      <c r="O56" s="113" t="s">
        <v>563</v>
      </c>
      <c r="P56" s="106"/>
      <c r="Q56" s="106"/>
      <c r="R56" s="195"/>
      <c r="S56" s="106"/>
      <c r="T56" s="233"/>
      <c r="U56" s="106"/>
    </row>
    <row r="57" spans="1:21" ht="216.75" hidden="1">
      <c r="A57" s="241"/>
      <c r="B57" s="284"/>
      <c r="C57" s="8" t="s">
        <v>225</v>
      </c>
      <c r="D57" s="111">
        <v>9.2499999999999995E-3</v>
      </c>
      <c r="E57" s="103" t="s">
        <v>107</v>
      </c>
      <c r="F57" s="112">
        <v>10</v>
      </c>
      <c r="G57" s="8" t="s">
        <v>226</v>
      </c>
      <c r="H57" s="101">
        <v>43101</v>
      </c>
      <c r="I57" s="103" t="s">
        <v>102</v>
      </c>
      <c r="J57" s="52">
        <v>0</v>
      </c>
      <c r="K57" s="52">
        <v>0</v>
      </c>
      <c r="L57" s="52">
        <v>0</v>
      </c>
      <c r="M57" s="112">
        <v>10</v>
      </c>
      <c r="N57" s="41">
        <v>0</v>
      </c>
      <c r="O57" s="113" t="s">
        <v>564</v>
      </c>
      <c r="P57" s="106"/>
      <c r="Q57" s="106"/>
      <c r="R57" s="195"/>
      <c r="S57" s="106"/>
      <c r="T57" s="233"/>
      <c r="U57" s="106"/>
    </row>
    <row r="58" spans="1:21" ht="229.5" hidden="1">
      <c r="A58" s="241"/>
      <c r="B58" s="284"/>
      <c r="C58" s="8" t="s">
        <v>227</v>
      </c>
      <c r="D58" s="111">
        <v>9.2499999999999995E-3</v>
      </c>
      <c r="E58" s="103" t="s">
        <v>107</v>
      </c>
      <c r="F58" s="112">
        <v>3944</v>
      </c>
      <c r="G58" s="8" t="s">
        <v>228</v>
      </c>
      <c r="H58" s="101">
        <v>43101</v>
      </c>
      <c r="I58" s="103" t="s">
        <v>102</v>
      </c>
      <c r="J58" s="52">
        <v>0</v>
      </c>
      <c r="K58" s="52">
        <v>0</v>
      </c>
      <c r="L58" s="52">
        <v>0</v>
      </c>
      <c r="M58" s="112">
        <v>3944</v>
      </c>
      <c r="N58" s="41">
        <v>0</v>
      </c>
      <c r="O58" s="113" t="s">
        <v>565</v>
      </c>
      <c r="P58" s="106"/>
      <c r="Q58" s="106"/>
      <c r="R58" s="195"/>
      <c r="S58" s="106"/>
      <c r="T58" s="233"/>
      <c r="U58" s="106"/>
    </row>
    <row r="59" spans="1:21" ht="255" hidden="1">
      <c r="A59" s="241"/>
      <c r="B59" s="284"/>
      <c r="C59" s="8" t="s">
        <v>229</v>
      </c>
      <c r="D59" s="111">
        <v>9.2499999999999995E-3</v>
      </c>
      <c r="E59" s="103" t="s">
        <v>107</v>
      </c>
      <c r="F59" s="112">
        <v>5</v>
      </c>
      <c r="G59" s="8" t="s">
        <v>230</v>
      </c>
      <c r="H59" s="101">
        <v>43101</v>
      </c>
      <c r="I59" s="103" t="s">
        <v>102</v>
      </c>
      <c r="J59" s="52">
        <v>0</v>
      </c>
      <c r="K59" s="52">
        <v>0</v>
      </c>
      <c r="L59" s="52">
        <v>0</v>
      </c>
      <c r="M59" s="112">
        <v>5</v>
      </c>
      <c r="N59" s="41">
        <v>0</v>
      </c>
      <c r="O59" s="113" t="s">
        <v>566</v>
      </c>
      <c r="P59" s="106"/>
      <c r="Q59" s="106"/>
      <c r="R59" s="195"/>
      <c r="S59" s="106"/>
      <c r="T59" s="233"/>
      <c r="U59" s="106"/>
    </row>
    <row r="60" spans="1:21" ht="102" hidden="1">
      <c r="A60" s="241"/>
      <c r="B60" s="284"/>
      <c r="C60" s="8" t="s">
        <v>231</v>
      </c>
      <c r="D60" s="111">
        <v>9.2499999999999995E-3</v>
      </c>
      <c r="E60" s="103" t="s">
        <v>107</v>
      </c>
      <c r="F60" s="112">
        <v>16574</v>
      </c>
      <c r="G60" s="8" t="s">
        <v>232</v>
      </c>
      <c r="H60" s="101">
        <v>43101</v>
      </c>
      <c r="I60" s="103" t="s">
        <v>102</v>
      </c>
      <c r="J60" s="52">
        <v>0</v>
      </c>
      <c r="K60" s="52">
        <v>0</v>
      </c>
      <c r="L60" s="52">
        <v>0</v>
      </c>
      <c r="M60" s="112">
        <v>16574</v>
      </c>
      <c r="N60" s="41">
        <v>0.33335344515506216</v>
      </c>
      <c r="O60" s="113" t="s">
        <v>567</v>
      </c>
      <c r="P60" s="106"/>
      <c r="Q60" s="106"/>
      <c r="R60" s="195"/>
      <c r="S60" s="106"/>
      <c r="T60" s="233"/>
      <c r="U60" s="106"/>
    </row>
    <row r="61" spans="1:21" ht="178.5" hidden="1">
      <c r="A61" s="241"/>
      <c r="B61" s="284"/>
      <c r="C61" s="8" t="s">
        <v>233</v>
      </c>
      <c r="D61" s="111">
        <v>9.2499999999999995E-3</v>
      </c>
      <c r="E61" s="103" t="s">
        <v>107</v>
      </c>
      <c r="F61" s="112">
        <v>500</v>
      </c>
      <c r="G61" s="8" t="s">
        <v>234</v>
      </c>
      <c r="H61" s="101">
        <v>43101</v>
      </c>
      <c r="I61" s="103" t="s">
        <v>102</v>
      </c>
      <c r="J61" s="52">
        <v>0</v>
      </c>
      <c r="K61" s="52">
        <v>0</v>
      </c>
      <c r="L61" s="52">
        <v>0</v>
      </c>
      <c r="M61" s="112">
        <v>500</v>
      </c>
      <c r="N61" s="41">
        <v>0</v>
      </c>
      <c r="O61" s="113" t="s">
        <v>568</v>
      </c>
      <c r="P61" s="106"/>
      <c r="Q61" s="106"/>
      <c r="R61" s="195"/>
      <c r="S61" s="106"/>
      <c r="T61" s="233"/>
      <c r="U61" s="106"/>
    </row>
    <row r="62" spans="1:21" ht="140.25" hidden="1">
      <c r="A62" s="241"/>
      <c r="B62" s="284"/>
      <c r="C62" s="8" t="s">
        <v>235</v>
      </c>
      <c r="D62" s="111">
        <v>9.2499999999999995E-3</v>
      </c>
      <c r="E62" s="103" t="s">
        <v>107</v>
      </c>
      <c r="F62" s="112">
        <v>350</v>
      </c>
      <c r="G62" s="8" t="s">
        <v>236</v>
      </c>
      <c r="H62" s="101">
        <v>43101</v>
      </c>
      <c r="I62" s="103" t="s">
        <v>102</v>
      </c>
      <c r="J62" s="52">
        <v>0</v>
      </c>
      <c r="K62" s="52">
        <v>0</v>
      </c>
      <c r="L62" s="52">
        <v>0</v>
      </c>
      <c r="M62" s="112">
        <v>350</v>
      </c>
      <c r="N62" s="41">
        <v>0</v>
      </c>
      <c r="O62" s="113" t="s">
        <v>569</v>
      </c>
      <c r="P62" s="106"/>
      <c r="Q62" s="106"/>
      <c r="R62" s="195"/>
      <c r="S62" s="106"/>
      <c r="T62" s="233"/>
      <c r="U62" s="106"/>
    </row>
    <row r="63" spans="1:21" ht="126" hidden="1">
      <c r="A63" s="241"/>
      <c r="B63" s="284"/>
      <c r="C63" s="8" t="s">
        <v>237</v>
      </c>
      <c r="D63" s="111">
        <v>9.2499999999999995E-3</v>
      </c>
      <c r="E63" s="103" t="s">
        <v>107</v>
      </c>
      <c r="F63" s="112">
        <v>2805</v>
      </c>
      <c r="G63" s="8" t="s">
        <v>237</v>
      </c>
      <c r="H63" s="101">
        <v>43101</v>
      </c>
      <c r="I63" s="103" t="s">
        <v>102</v>
      </c>
      <c r="J63" s="52">
        <v>0</v>
      </c>
      <c r="K63" s="52">
        <v>0</v>
      </c>
      <c r="L63" s="52">
        <v>0</v>
      </c>
      <c r="M63" s="112">
        <v>2805</v>
      </c>
      <c r="N63" s="41">
        <v>1.1023172905525846</v>
      </c>
      <c r="O63" s="113" t="s">
        <v>570</v>
      </c>
      <c r="P63" s="106"/>
      <c r="Q63" s="106"/>
      <c r="R63" s="195"/>
      <c r="S63" s="106"/>
      <c r="T63" s="233"/>
      <c r="U63" s="106"/>
    </row>
    <row r="64" spans="1:21" ht="76.5" hidden="1">
      <c r="A64" s="241"/>
      <c r="B64" s="284"/>
      <c r="C64" s="8" t="s">
        <v>238</v>
      </c>
      <c r="D64" s="111">
        <v>9.2499999999999995E-3</v>
      </c>
      <c r="E64" s="103" t="s">
        <v>107</v>
      </c>
      <c r="F64" s="112">
        <v>78417</v>
      </c>
      <c r="G64" s="8" t="s">
        <v>239</v>
      </c>
      <c r="H64" s="101">
        <v>43101</v>
      </c>
      <c r="I64" s="103" t="s">
        <v>102</v>
      </c>
      <c r="J64" s="52">
        <v>0</v>
      </c>
      <c r="K64" s="52">
        <v>0</v>
      </c>
      <c r="L64" s="52">
        <v>0</v>
      </c>
      <c r="M64" s="112">
        <v>78417</v>
      </c>
      <c r="N64" s="41">
        <v>0.8399454199982147</v>
      </c>
      <c r="O64" s="113" t="s">
        <v>571</v>
      </c>
      <c r="P64" s="106"/>
      <c r="Q64" s="106"/>
      <c r="R64" s="195"/>
      <c r="S64" s="106"/>
      <c r="T64" s="233"/>
      <c r="U64" s="106"/>
    </row>
    <row r="65" spans="1:22" ht="78.75" hidden="1">
      <c r="A65" s="241"/>
      <c r="B65" s="284"/>
      <c r="C65" s="8" t="s">
        <v>240</v>
      </c>
      <c r="D65" s="111">
        <v>9.2499999999999995E-3</v>
      </c>
      <c r="E65" s="103" t="s">
        <v>107</v>
      </c>
      <c r="F65" s="112">
        <v>6422</v>
      </c>
      <c r="G65" s="8" t="s">
        <v>241</v>
      </c>
      <c r="H65" s="101">
        <v>43101</v>
      </c>
      <c r="I65" s="103" t="s">
        <v>102</v>
      </c>
      <c r="J65" s="52">
        <v>0</v>
      </c>
      <c r="K65" s="52">
        <v>0</v>
      </c>
      <c r="L65" s="52">
        <v>0</v>
      </c>
      <c r="M65" s="112">
        <v>6422</v>
      </c>
      <c r="N65" s="41">
        <v>0.10541887262535035</v>
      </c>
      <c r="O65" s="113" t="s">
        <v>572</v>
      </c>
      <c r="P65" s="106"/>
      <c r="Q65" s="106"/>
      <c r="R65" s="195"/>
      <c r="S65" s="106"/>
      <c r="T65" s="233"/>
      <c r="U65" s="106"/>
    </row>
    <row r="66" spans="1:22" ht="110.25" hidden="1">
      <c r="A66" s="241"/>
      <c r="B66" s="284"/>
      <c r="C66" s="8" t="s">
        <v>242</v>
      </c>
      <c r="D66" s="111">
        <v>9.2499999999999995E-3</v>
      </c>
      <c r="E66" s="103" t="s">
        <v>107</v>
      </c>
      <c r="F66" s="112">
        <v>1</v>
      </c>
      <c r="G66" s="8" t="s">
        <v>243</v>
      </c>
      <c r="H66" s="101">
        <v>43101</v>
      </c>
      <c r="I66" s="103" t="s">
        <v>102</v>
      </c>
      <c r="J66" s="52">
        <v>0</v>
      </c>
      <c r="K66" s="52">
        <v>0</v>
      </c>
      <c r="L66" s="52">
        <v>0</v>
      </c>
      <c r="M66" s="112">
        <v>1</v>
      </c>
      <c r="N66" s="41">
        <v>0</v>
      </c>
      <c r="O66" s="113" t="s">
        <v>573</v>
      </c>
      <c r="P66" s="106"/>
      <c r="Q66" s="106"/>
      <c r="R66" s="195"/>
      <c r="S66" s="106"/>
      <c r="T66" s="233"/>
      <c r="U66" s="106"/>
    </row>
    <row r="67" spans="1:22" ht="157.5" hidden="1">
      <c r="A67" s="241"/>
      <c r="B67" s="284"/>
      <c r="C67" s="8" t="s">
        <v>244</v>
      </c>
      <c r="D67" s="111">
        <v>9.2499999999999995E-3</v>
      </c>
      <c r="E67" s="103" t="s">
        <v>107</v>
      </c>
      <c r="F67" s="112">
        <v>2</v>
      </c>
      <c r="G67" s="8" t="s">
        <v>245</v>
      </c>
      <c r="H67" s="101">
        <v>43101</v>
      </c>
      <c r="I67" s="103" t="s">
        <v>102</v>
      </c>
      <c r="J67" s="52">
        <v>0</v>
      </c>
      <c r="K67" s="52">
        <v>0</v>
      </c>
      <c r="L67" s="52">
        <v>0</v>
      </c>
      <c r="M67" s="112">
        <v>2</v>
      </c>
      <c r="N67" s="41">
        <v>0</v>
      </c>
      <c r="O67" s="113"/>
      <c r="P67" s="106"/>
      <c r="Q67" s="106"/>
      <c r="R67" s="195"/>
      <c r="S67" s="106"/>
      <c r="T67" s="233"/>
      <c r="U67" s="106"/>
    </row>
    <row r="68" spans="1:22" ht="102" hidden="1">
      <c r="A68" s="241"/>
      <c r="B68" s="284"/>
      <c r="C68" s="8" t="s">
        <v>246</v>
      </c>
      <c r="D68" s="111">
        <v>9.2499999999999995E-3</v>
      </c>
      <c r="E68" s="103" t="s">
        <v>107</v>
      </c>
      <c r="F68" s="112">
        <v>20</v>
      </c>
      <c r="G68" s="8" t="s">
        <v>246</v>
      </c>
      <c r="H68" s="101">
        <v>43101</v>
      </c>
      <c r="I68" s="103" t="s">
        <v>102</v>
      </c>
      <c r="J68" s="52">
        <v>0</v>
      </c>
      <c r="K68" s="52">
        <v>0</v>
      </c>
      <c r="L68" s="52">
        <v>0</v>
      </c>
      <c r="M68" s="112">
        <v>20</v>
      </c>
      <c r="N68" s="41">
        <v>0</v>
      </c>
      <c r="O68" s="113" t="s">
        <v>574</v>
      </c>
      <c r="P68" s="106"/>
      <c r="Q68" s="106"/>
      <c r="R68" s="195"/>
      <c r="S68" s="106"/>
      <c r="T68" s="233"/>
      <c r="U68" s="106"/>
    </row>
    <row r="69" spans="1:22" ht="283.5" hidden="1">
      <c r="A69" s="241"/>
      <c r="B69" s="284"/>
      <c r="C69" s="8" t="s">
        <v>247</v>
      </c>
      <c r="D69" s="111">
        <v>9.2499999999999995E-3</v>
      </c>
      <c r="E69" s="103" t="s">
        <v>101</v>
      </c>
      <c r="F69" s="111">
        <v>1</v>
      </c>
      <c r="G69" s="8" t="s">
        <v>247</v>
      </c>
      <c r="H69" s="101">
        <v>43101</v>
      </c>
      <c r="I69" s="103" t="s">
        <v>102</v>
      </c>
      <c r="J69" s="52">
        <v>0</v>
      </c>
      <c r="K69" s="52">
        <v>0</v>
      </c>
      <c r="L69" s="52">
        <v>0</v>
      </c>
      <c r="M69" s="115">
        <v>1</v>
      </c>
      <c r="N69" s="41">
        <v>0.9365</v>
      </c>
      <c r="O69" s="113" t="s">
        <v>575</v>
      </c>
      <c r="P69" s="106"/>
      <c r="Q69" s="106"/>
      <c r="R69" s="195"/>
      <c r="S69" s="106"/>
      <c r="T69" s="233"/>
      <c r="U69" s="106"/>
    </row>
    <row r="70" spans="1:22" ht="89.25" hidden="1">
      <c r="A70" s="241"/>
      <c r="B70" s="284"/>
      <c r="C70" s="8" t="s">
        <v>248</v>
      </c>
      <c r="D70" s="111">
        <v>9.2499999999999995E-3</v>
      </c>
      <c r="E70" s="103" t="s">
        <v>107</v>
      </c>
      <c r="F70" s="112">
        <v>12855</v>
      </c>
      <c r="G70" s="8" t="s">
        <v>249</v>
      </c>
      <c r="H70" s="101">
        <v>43101</v>
      </c>
      <c r="I70" s="103" t="s">
        <v>102</v>
      </c>
      <c r="J70" s="52">
        <v>0</v>
      </c>
      <c r="K70" s="52">
        <v>0</v>
      </c>
      <c r="L70" s="52">
        <v>0</v>
      </c>
      <c r="M70" s="112">
        <v>12855</v>
      </c>
      <c r="N70" s="41">
        <v>0.24644107351225203</v>
      </c>
      <c r="O70" s="113" t="s">
        <v>576</v>
      </c>
      <c r="P70" s="106"/>
      <c r="Q70" s="106"/>
      <c r="R70" s="195"/>
      <c r="S70" s="106"/>
      <c r="T70" s="233"/>
      <c r="U70" s="106"/>
    </row>
    <row r="71" spans="1:22" ht="409.5" hidden="1">
      <c r="A71" s="241"/>
      <c r="B71" s="284"/>
      <c r="C71" s="8" t="s">
        <v>250</v>
      </c>
      <c r="D71" s="111">
        <v>9.2499999999999995E-3</v>
      </c>
      <c r="E71" s="103" t="s">
        <v>107</v>
      </c>
      <c r="F71" s="112">
        <v>95</v>
      </c>
      <c r="G71" s="8" t="s">
        <v>251</v>
      </c>
      <c r="H71" s="101">
        <v>43101</v>
      </c>
      <c r="I71" s="103" t="s">
        <v>102</v>
      </c>
      <c r="J71" s="52">
        <v>0</v>
      </c>
      <c r="K71" s="52">
        <v>0</v>
      </c>
      <c r="L71" s="52">
        <v>0</v>
      </c>
      <c r="M71" s="112">
        <v>95</v>
      </c>
      <c r="N71" s="41">
        <v>0.2</v>
      </c>
      <c r="O71" s="113" t="s">
        <v>577</v>
      </c>
      <c r="P71" s="106"/>
      <c r="Q71" s="106"/>
      <c r="R71" s="195"/>
      <c r="S71" s="106"/>
      <c r="T71" s="233"/>
      <c r="U71" s="106"/>
    </row>
    <row r="72" spans="1:22" ht="409.5" hidden="1">
      <c r="A72" s="241"/>
      <c r="B72" s="284"/>
      <c r="C72" s="8" t="s">
        <v>252</v>
      </c>
      <c r="D72" s="111">
        <v>9.2499999999999995E-3</v>
      </c>
      <c r="E72" s="103" t="s">
        <v>107</v>
      </c>
      <c r="F72" s="112">
        <v>100</v>
      </c>
      <c r="G72" s="8" t="s">
        <v>253</v>
      </c>
      <c r="H72" s="101">
        <v>43101</v>
      </c>
      <c r="I72" s="103" t="s">
        <v>102</v>
      </c>
      <c r="J72" s="52">
        <v>0</v>
      </c>
      <c r="K72" s="52">
        <v>0</v>
      </c>
      <c r="L72" s="52">
        <v>0</v>
      </c>
      <c r="M72" s="112">
        <v>100</v>
      </c>
      <c r="N72" s="41">
        <v>0.25</v>
      </c>
      <c r="O72" s="113" t="s">
        <v>578</v>
      </c>
      <c r="P72" s="106"/>
      <c r="Q72" s="106"/>
      <c r="R72" s="195"/>
      <c r="S72" s="106"/>
      <c r="T72" s="233"/>
      <c r="U72" s="106"/>
    </row>
    <row r="73" spans="1:22" ht="189" hidden="1">
      <c r="A73" s="241"/>
      <c r="B73" s="284"/>
      <c r="C73" s="8" t="s">
        <v>254</v>
      </c>
      <c r="D73" s="111">
        <v>9.2499999999999995E-3</v>
      </c>
      <c r="E73" s="103" t="s">
        <v>107</v>
      </c>
      <c r="F73" s="112">
        <v>132384</v>
      </c>
      <c r="G73" s="8" t="s">
        <v>255</v>
      </c>
      <c r="H73" s="101">
        <v>43101</v>
      </c>
      <c r="I73" s="103" t="s">
        <v>102</v>
      </c>
      <c r="J73" s="52">
        <v>0</v>
      </c>
      <c r="K73" s="52">
        <v>0</v>
      </c>
      <c r="L73" s="52">
        <v>0</v>
      </c>
      <c r="M73" s="112">
        <v>132384</v>
      </c>
      <c r="N73" s="41">
        <v>0.33930837563451777</v>
      </c>
      <c r="O73" s="113" t="s">
        <v>579</v>
      </c>
      <c r="P73" s="106"/>
      <c r="Q73" s="106"/>
      <c r="R73" s="195"/>
      <c r="S73" s="106"/>
      <c r="T73" s="233"/>
      <c r="U73" s="106"/>
    </row>
    <row r="74" spans="1:22" ht="127.5" hidden="1">
      <c r="A74" s="241"/>
      <c r="B74" s="284"/>
      <c r="C74" s="8" t="s">
        <v>256</v>
      </c>
      <c r="D74" s="111">
        <v>9.2499999999999995E-3</v>
      </c>
      <c r="E74" s="103" t="s">
        <v>107</v>
      </c>
      <c r="F74" s="112">
        <v>20000</v>
      </c>
      <c r="G74" s="8" t="s">
        <v>257</v>
      </c>
      <c r="H74" s="101">
        <v>43101</v>
      </c>
      <c r="I74" s="103" t="s">
        <v>102</v>
      </c>
      <c r="J74" s="52">
        <v>0</v>
      </c>
      <c r="K74" s="52">
        <v>0</v>
      </c>
      <c r="L74" s="52">
        <v>0</v>
      </c>
      <c r="M74" s="112">
        <v>20000</v>
      </c>
      <c r="N74" s="41">
        <v>7.9000000000000008E-3</v>
      </c>
      <c r="O74" s="113" t="s">
        <v>580</v>
      </c>
      <c r="P74" s="106"/>
      <c r="Q74" s="106"/>
      <c r="R74" s="195"/>
      <c r="S74" s="106"/>
      <c r="T74" s="233"/>
      <c r="U74" s="106"/>
    </row>
    <row r="75" spans="1:22" ht="126" hidden="1">
      <c r="A75" s="241"/>
      <c r="B75" s="284"/>
      <c r="C75" s="8" t="s">
        <v>258</v>
      </c>
      <c r="D75" s="111">
        <v>9.2499999999999995E-3</v>
      </c>
      <c r="E75" s="103" t="s">
        <v>107</v>
      </c>
      <c r="F75" s="112">
        <v>50</v>
      </c>
      <c r="G75" s="8" t="s">
        <v>259</v>
      </c>
      <c r="H75" s="101">
        <v>43101</v>
      </c>
      <c r="I75" s="103" t="s">
        <v>102</v>
      </c>
      <c r="J75" s="52">
        <v>0</v>
      </c>
      <c r="K75" s="52">
        <v>0</v>
      </c>
      <c r="L75" s="52">
        <v>0</v>
      </c>
      <c r="M75" s="112">
        <v>50</v>
      </c>
      <c r="N75" s="41">
        <v>0</v>
      </c>
      <c r="O75" s="113" t="s">
        <v>573</v>
      </c>
      <c r="P75" s="106"/>
      <c r="Q75" s="106"/>
      <c r="R75" s="195"/>
      <c r="S75" s="106"/>
      <c r="T75" s="233"/>
      <c r="U75" s="106"/>
    </row>
    <row r="76" spans="1:22" ht="318.75" hidden="1">
      <c r="A76" s="241"/>
      <c r="B76" s="284"/>
      <c r="C76" s="8" t="s">
        <v>260</v>
      </c>
      <c r="D76" s="111">
        <v>9.2499999999999995E-3</v>
      </c>
      <c r="E76" s="103" t="s">
        <v>107</v>
      </c>
      <c r="F76" s="112">
        <v>8100</v>
      </c>
      <c r="G76" s="8" t="s">
        <v>261</v>
      </c>
      <c r="H76" s="101">
        <v>43101</v>
      </c>
      <c r="I76" s="103" t="s">
        <v>102</v>
      </c>
      <c r="J76" s="52">
        <v>0</v>
      </c>
      <c r="K76" s="52">
        <v>0</v>
      </c>
      <c r="L76" s="52">
        <v>0</v>
      </c>
      <c r="M76" s="112">
        <v>8100</v>
      </c>
      <c r="N76" s="41">
        <v>0.71234567901234569</v>
      </c>
      <c r="O76" s="113" t="s">
        <v>581</v>
      </c>
      <c r="P76" s="106"/>
      <c r="Q76" s="106"/>
      <c r="R76" s="195"/>
      <c r="S76" s="106"/>
      <c r="T76" s="233"/>
      <c r="U76" s="106"/>
    </row>
    <row r="77" spans="1:22" hidden="1">
      <c r="A77" s="75"/>
      <c r="B77" s="75"/>
      <c r="C77" s="75"/>
      <c r="D77" s="76">
        <f>SUM(D23:D76)</f>
        <v>0.49949999999999956</v>
      </c>
      <c r="E77" s="75"/>
      <c r="F77" s="57"/>
      <c r="G77" s="75"/>
      <c r="H77" s="75"/>
      <c r="I77" s="75"/>
      <c r="J77" s="75"/>
      <c r="K77" s="75"/>
      <c r="L77" s="75"/>
      <c r="M77" s="75"/>
      <c r="N77" s="75"/>
      <c r="O77" s="71"/>
      <c r="P77" s="71"/>
      <c r="Q77" s="71"/>
      <c r="R77" s="195"/>
      <c r="S77" s="71"/>
      <c r="T77" s="233"/>
      <c r="U77" s="71"/>
      <c r="V77" s="71"/>
    </row>
    <row r="78" spans="1:22" ht="33.75" hidden="1">
      <c r="A78" s="255" t="s">
        <v>493</v>
      </c>
      <c r="B78" s="255"/>
      <c r="C78" s="255"/>
      <c r="D78" s="255"/>
      <c r="E78" s="255"/>
      <c r="F78" s="255"/>
      <c r="G78" s="255"/>
      <c r="H78" s="255"/>
      <c r="I78" s="255"/>
      <c r="J78" s="255"/>
      <c r="K78" s="255"/>
      <c r="L78" s="255"/>
      <c r="M78" s="255"/>
      <c r="N78" s="255"/>
      <c r="O78" s="255"/>
      <c r="P78" s="255"/>
      <c r="Q78" s="255"/>
      <c r="R78" s="255"/>
      <c r="S78" s="255"/>
      <c r="T78" s="255"/>
      <c r="U78" s="255"/>
      <c r="V78" s="255"/>
    </row>
    <row r="79" spans="1:22" ht="18.75" hidden="1">
      <c r="A79" s="253" t="s">
        <v>99</v>
      </c>
      <c r="B79" s="253" t="s">
        <v>74</v>
      </c>
      <c r="C79" s="253" t="s">
        <v>65</v>
      </c>
      <c r="D79" s="253" t="s">
        <v>66</v>
      </c>
      <c r="E79" s="253" t="s">
        <v>67</v>
      </c>
      <c r="F79" s="254" t="s">
        <v>68</v>
      </c>
      <c r="G79" s="253" t="s">
        <v>69</v>
      </c>
      <c r="H79" s="257" t="s">
        <v>70</v>
      </c>
      <c r="I79" s="257"/>
      <c r="J79" s="257" t="s">
        <v>79</v>
      </c>
      <c r="K79" s="257"/>
      <c r="L79" s="257"/>
      <c r="M79" s="257"/>
      <c r="N79" s="249" t="s">
        <v>490</v>
      </c>
      <c r="O79" s="249"/>
      <c r="P79" s="249"/>
      <c r="Q79" s="249"/>
      <c r="R79" s="249"/>
      <c r="S79" s="249"/>
      <c r="T79" s="249"/>
      <c r="U79" s="249"/>
    </row>
    <row r="80" spans="1:22" ht="15.75" hidden="1">
      <c r="A80" s="253"/>
      <c r="B80" s="253"/>
      <c r="C80" s="253"/>
      <c r="D80" s="253"/>
      <c r="E80" s="253"/>
      <c r="F80" s="254"/>
      <c r="G80" s="253"/>
      <c r="H80" s="256" t="s">
        <v>71</v>
      </c>
      <c r="I80" s="256" t="s">
        <v>176</v>
      </c>
      <c r="J80" s="14" t="s">
        <v>75</v>
      </c>
      <c r="K80" s="14" t="s">
        <v>76</v>
      </c>
      <c r="L80" s="14" t="s">
        <v>77</v>
      </c>
      <c r="M80" s="14" t="s">
        <v>78</v>
      </c>
      <c r="N80" s="250" t="s">
        <v>75</v>
      </c>
      <c r="O80" s="250"/>
      <c r="P80" s="250" t="s">
        <v>76</v>
      </c>
      <c r="Q80" s="250"/>
      <c r="R80" s="250" t="s">
        <v>77</v>
      </c>
      <c r="S80" s="250"/>
      <c r="T80" s="250" t="s">
        <v>78</v>
      </c>
      <c r="U80" s="250"/>
    </row>
    <row r="81" spans="1:22" ht="31.5" hidden="1">
      <c r="A81" s="253"/>
      <c r="B81" s="253"/>
      <c r="C81" s="253"/>
      <c r="D81" s="253"/>
      <c r="E81" s="253"/>
      <c r="F81" s="254"/>
      <c r="G81" s="253"/>
      <c r="H81" s="256"/>
      <c r="I81" s="256"/>
      <c r="J81" s="93" t="s">
        <v>64</v>
      </c>
      <c r="K81" s="53" t="s">
        <v>64</v>
      </c>
      <c r="L81" s="53" t="s">
        <v>64</v>
      </c>
      <c r="M81" s="53" t="s">
        <v>64</v>
      </c>
      <c r="N81" s="66" t="s">
        <v>492</v>
      </c>
      <c r="O81" s="66" t="s">
        <v>491</v>
      </c>
      <c r="P81" s="66" t="s">
        <v>492</v>
      </c>
      <c r="Q81" s="66" t="s">
        <v>491</v>
      </c>
      <c r="R81" s="163" t="s">
        <v>492</v>
      </c>
      <c r="S81" s="66" t="s">
        <v>491</v>
      </c>
      <c r="T81" s="66" t="s">
        <v>492</v>
      </c>
      <c r="U81" s="66" t="s">
        <v>491</v>
      </c>
    </row>
    <row r="82" spans="1:22" ht="33.75" hidden="1">
      <c r="A82" s="255" t="s">
        <v>262</v>
      </c>
      <c r="B82" s="255"/>
      <c r="C82" s="255"/>
      <c r="D82" s="255"/>
      <c r="E82" s="255"/>
      <c r="F82" s="255"/>
      <c r="G82" s="255"/>
      <c r="H82" s="255"/>
      <c r="I82" s="255"/>
      <c r="J82" s="255"/>
      <c r="K82" s="255"/>
      <c r="L82" s="255"/>
      <c r="M82" s="255"/>
      <c r="N82" s="255"/>
      <c r="O82" s="255"/>
      <c r="P82" s="255"/>
      <c r="Q82" s="255"/>
      <c r="R82" s="255"/>
      <c r="S82" s="255"/>
      <c r="T82" s="255"/>
      <c r="U82" s="255"/>
      <c r="V82" s="255"/>
    </row>
    <row r="83" spans="1:22" ht="25.5" hidden="1">
      <c r="A83" s="285" t="s">
        <v>178</v>
      </c>
      <c r="B83" s="271" t="s">
        <v>263</v>
      </c>
      <c r="C83" s="261" t="s">
        <v>264</v>
      </c>
      <c r="D83" s="258">
        <v>2.2700000000000001E-2</v>
      </c>
      <c r="E83" s="258" t="s">
        <v>107</v>
      </c>
      <c r="F83" s="259">
        <v>590</v>
      </c>
      <c r="G83" s="54" t="s">
        <v>265</v>
      </c>
      <c r="H83" s="286">
        <v>43101</v>
      </c>
      <c r="I83" s="286" t="s">
        <v>102</v>
      </c>
      <c r="J83" s="258"/>
      <c r="K83" s="258"/>
      <c r="L83" s="258"/>
      <c r="M83" s="259">
        <v>590</v>
      </c>
      <c r="N83" s="262">
        <f>400/M83</f>
        <v>0.67796610169491522</v>
      </c>
      <c r="O83" s="260" t="s">
        <v>562</v>
      </c>
      <c r="P83" s="258"/>
      <c r="Q83" s="259"/>
      <c r="R83" s="260"/>
      <c r="S83" s="258"/>
      <c r="T83" s="258"/>
      <c r="U83" s="259"/>
    </row>
    <row r="84" spans="1:22" ht="25.5" hidden="1">
      <c r="A84" s="285"/>
      <c r="B84" s="271"/>
      <c r="C84" s="261"/>
      <c r="D84" s="261"/>
      <c r="E84" s="261"/>
      <c r="F84" s="259"/>
      <c r="G84" s="54" t="s">
        <v>266</v>
      </c>
      <c r="H84" s="286"/>
      <c r="I84" s="286" t="s">
        <v>102</v>
      </c>
      <c r="J84" s="261"/>
      <c r="K84" s="261"/>
      <c r="L84" s="261"/>
      <c r="M84" s="259"/>
      <c r="N84" s="281"/>
      <c r="O84" s="263"/>
      <c r="P84" s="261"/>
      <c r="Q84" s="259"/>
      <c r="R84" s="263"/>
      <c r="S84" s="261"/>
      <c r="T84" s="261"/>
      <c r="U84" s="259"/>
    </row>
    <row r="85" spans="1:22" ht="25.5" hidden="1">
      <c r="A85" s="285"/>
      <c r="B85" s="271"/>
      <c r="C85" s="261"/>
      <c r="D85" s="261"/>
      <c r="E85" s="261"/>
      <c r="F85" s="259"/>
      <c r="G85" s="54" t="s">
        <v>267</v>
      </c>
      <c r="H85" s="286"/>
      <c r="I85" s="286" t="s">
        <v>102</v>
      </c>
      <c r="J85" s="261"/>
      <c r="K85" s="261"/>
      <c r="L85" s="261"/>
      <c r="M85" s="259"/>
      <c r="N85" s="281"/>
      <c r="O85" s="263"/>
      <c r="P85" s="261"/>
      <c r="Q85" s="259"/>
      <c r="R85" s="263"/>
      <c r="S85" s="261"/>
      <c r="T85" s="261"/>
      <c r="U85" s="259"/>
    </row>
    <row r="86" spans="1:22" hidden="1">
      <c r="A86" s="285"/>
      <c r="B86" s="271"/>
      <c r="C86" s="261"/>
      <c r="D86" s="261"/>
      <c r="E86" s="261"/>
      <c r="F86" s="259"/>
      <c r="G86" s="54" t="s">
        <v>268</v>
      </c>
      <c r="H86" s="286"/>
      <c r="I86" s="286" t="s">
        <v>102</v>
      </c>
      <c r="J86" s="261"/>
      <c r="K86" s="261"/>
      <c r="L86" s="261"/>
      <c r="M86" s="259"/>
      <c r="N86" s="281"/>
      <c r="O86" s="263"/>
      <c r="P86" s="261"/>
      <c r="Q86" s="259"/>
      <c r="R86" s="263"/>
      <c r="S86" s="261"/>
      <c r="T86" s="261"/>
      <c r="U86" s="259"/>
    </row>
    <row r="87" spans="1:22" ht="127.5" hidden="1">
      <c r="A87" s="285"/>
      <c r="B87" s="54" t="s">
        <v>269</v>
      </c>
      <c r="C87" s="55" t="s">
        <v>270</v>
      </c>
      <c r="D87" s="56">
        <v>2.2700000000000001E-2</v>
      </c>
      <c r="E87" s="55" t="s">
        <v>107</v>
      </c>
      <c r="F87" s="57">
        <v>20000</v>
      </c>
      <c r="G87" s="54" t="s">
        <v>271</v>
      </c>
      <c r="H87" s="21">
        <v>43101</v>
      </c>
      <c r="I87" s="21" t="s">
        <v>102</v>
      </c>
      <c r="J87" s="102"/>
      <c r="K87" s="56"/>
      <c r="L87" s="56"/>
      <c r="M87" s="57">
        <v>20000</v>
      </c>
      <c r="N87" s="116">
        <f>158/M87</f>
        <v>7.9000000000000008E-3</v>
      </c>
      <c r="O87" s="117" t="s">
        <v>580</v>
      </c>
      <c r="P87" s="56"/>
      <c r="Q87" s="57"/>
      <c r="R87" s="188"/>
      <c r="S87" s="56"/>
      <c r="T87" s="209"/>
      <c r="U87" s="57"/>
    </row>
    <row r="88" spans="1:22" ht="140.25" hidden="1">
      <c r="A88" s="285"/>
      <c r="B88" s="54" t="s">
        <v>272</v>
      </c>
      <c r="C88" s="55" t="s">
        <v>273</v>
      </c>
      <c r="D88" s="56">
        <v>2.2700000000000001E-2</v>
      </c>
      <c r="E88" s="55" t="s">
        <v>107</v>
      </c>
      <c r="F88" s="57">
        <v>132384</v>
      </c>
      <c r="G88" s="54" t="s">
        <v>274</v>
      </c>
      <c r="H88" s="21">
        <v>43101</v>
      </c>
      <c r="I88" s="21" t="s">
        <v>102</v>
      </c>
      <c r="J88" s="102"/>
      <c r="K88" s="56"/>
      <c r="L88" s="56"/>
      <c r="M88" s="57">
        <v>132384</v>
      </c>
      <c r="N88" s="116">
        <f>44919/M88</f>
        <v>0.33930837563451777</v>
      </c>
      <c r="O88" s="117" t="s">
        <v>582</v>
      </c>
      <c r="P88" s="56"/>
      <c r="Q88" s="57"/>
      <c r="R88" s="188"/>
      <c r="S88" s="56"/>
      <c r="T88" s="209"/>
      <c r="U88" s="57"/>
    </row>
    <row r="89" spans="1:22" hidden="1">
      <c r="A89" s="285"/>
      <c r="B89" s="271" t="s">
        <v>275</v>
      </c>
      <c r="C89" s="261" t="s">
        <v>276</v>
      </c>
      <c r="D89" s="258">
        <v>2.2700000000000001E-2</v>
      </c>
      <c r="E89" s="261" t="s">
        <v>107</v>
      </c>
      <c r="F89" s="259">
        <v>10</v>
      </c>
      <c r="G89" s="54" t="s">
        <v>277</v>
      </c>
      <c r="H89" s="286">
        <v>43101</v>
      </c>
      <c r="I89" s="286" t="s">
        <v>102</v>
      </c>
      <c r="J89" s="258"/>
      <c r="K89" s="258"/>
      <c r="L89" s="258"/>
      <c r="M89" s="259">
        <v>10</v>
      </c>
      <c r="N89" s="262">
        <v>0</v>
      </c>
      <c r="O89" s="260" t="s">
        <v>583</v>
      </c>
      <c r="P89" s="258"/>
      <c r="Q89" s="259"/>
      <c r="R89" s="260"/>
      <c r="S89" s="258"/>
      <c r="T89" s="258"/>
      <c r="U89" s="259"/>
    </row>
    <row r="90" spans="1:22" hidden="1">
      <c r="A90" s="285"/>
      <c r="B90" s="271"/>
      <c r="C90" s="261"/>
      <c r="D90" s="258"/>
      <c r="E90" s="261"/>
      <c r="F90" s="259"/>
      <c r="G90" s="54" t="s">
        <v>278</v>
      </c>
      <c r="H90" s="286"/>
      <c r="I90" s="286" t="s">
        <v>102</v>
      </c>
      <c r="J90" s="258"/>
      <c r="K90" s="258"/>
      <c r="L90" s="258"/>
      <c r="M90" s="259"/>
      <c r="N90" s="262"/>
      <c r="O90" s="260"/>
      <c r="P90" s="258"/>
      <c r="Q90" s="259"/>
      <c r="R90" s="260"/>
      <c r="S90" s="258"/>
      <c r="T90" s="258"/>
      <c r="U90" s="259"/>
    </row>
    <row r="91" spans="1:22" ht="191.25" hidden="1">
      <c r="A91" s="285"/>
      <c r="B91" s="54" t="s">
        <v>279</v>
      </c>
      <c r="C91" s="54" t="s">
        <v>280</v>
      </c>
      <c r="D91" s="56">
        <v>2.2700000000000001E-2</v>
      </c>
      <c r="E91" s="55" t="s">
        <v>107</v>
      </c>
      <c r="F91" s="57">
        <v>3948</v>
      </c>
      <c r="G91" s="54" t="s">
        <v>280</v>
      </c>
      <c r="H91" s="21">
        <v>43101</v>
      </c>
      <c r="I91" s="21" t="s">
        <v>102</v>
      </c>
      <c r="J91" s="102"/>
      <c r="K91" s="56"/>
      <c r="L91" s="56"/>
      <c r="M91" s="57">
        <v>3948</v>
      </c>
      <c r="N91" s="116">
        <f>26/M91</f>
        <v>6.5856129685916923E-3</v>
      </c>
      <c r="O91" s="117" t="s">
        <v>561</v>
      </c>
      <c r="P91" s="56"/>
      <c r="Q91" s="57"/>
      <c r="R91" s="188"/>
      <c r="S91" s="56"/>
      <c r="T91" s="209"/>
      <c r="U91" s="57"/>
    </row>
    <row r="92" spans="1:22" ht="89.25" hidden="1">
      <c r="A92" s="285"/>
      <c r="B92" s="54" t="s">
        <v>281</v>
      </c>
      <c r="C92" s="55" t="s">
        <v>282</v>
      </c>
      <c r="D92" s="56">
        <v>2.2700000000000001E-2</v>
      </c>
      <c r="E92" s="55" t="s">
        <v>107</v>
      </c>
      <c r="F92" s="57">
        <v>12855</v>
      </c>
      <c r="G92" s="54" t="s">
        <v>283</v>
      </c>
      <c r="H92" s="21">
        <v>43101</v>
      </c>
      <c r="I92" s="21" t="s">
        <v>102</v>
      </c>
      <c r="J92" s="102"/>
      <c r="K92" s="56"/>
      <c r="L92" s="56"/>
      <c r="M92" s="57">
        <v>12855</v>
      </c>
      <c r="N92" s="116">
        <f>3168/M92</f>
        <v>0.24644107351225203</v>
      </c>
      <c r="O92" s="117" t="s">
        <v>576</v>
      </c>
      <c r="P92" s="56"/>
      <c r="Q92" s="57"/>
      <c r="R92" s="188"/>
      <c r="S92" s="56"/>
      <c r="T92" s="209"/>
      <c r="U92" s="57"/>
    </row>
    <row r="93" spans="1:22" ht="229.5" hidden="1">
      <c r="A93" s="285"/>
      <c r="B93" s="54" t="s">
        <v>284</v>
      </c>
      <c r="C93" s="54" t="s">
        <v>280</v>
      </c>
      <c r="D93" s="56">
        <v>2.2700000000000001E-2</v>
      </c>
      <c r="E93" s="55" t="s">
        <v>107</v>
      </c>
      <c r="F93" s="57">
        <v>3944</v>
      </c>
      <c r="G93" s="54" t="s">
        <v>285</v>
      </c>
      <c r="H93" s="21">
        <v>43101</v>
      </c>
      <c r="I93" s="21" t="s">
        <v>102</v>
      </c>
      <c r="J93" s="102"/>
      <c r="K93" s="56"/>
      <c r="L93" s="56"/>
      <c r="M93" s="57">
        <v>3944</v>
      </c>
      <c r="N93" s="116">
        <v>0</v>
      </c>
      <c r="O93" s="117" t="s">
        <v>565</v>
      </c>
      <c r="P93" s="56"/>
      <c r="Q93" s="57"/>
      <c r="R93" s="188"/>
      <c r="S93" s="56"/>
      <c r="T93" s="209"/>
      <c r="U93" s="57"/>
    </row>
    <row r="94" spans="1:22" ht="102" hidden="1">
      <c r="A94" s="285"/>
      <c r="B94" s="54" t="s">
        <v>286</v>
      </c>
      <c r="C94" s="55" t="s">
        <v>282</v>
      </c>
      <c r="D94" s="56">
        <v>2.2700000000000001E-2</v>
      </c>
      <c r="E94" s="55" t="s">
        <v>107</v>
      </c>
      <c r="F94" s="57">
        <v>16574</v>
      </c>
      <c r="G94" s="54" t="s">
        <v>287</v>
      </c>
      <c r="H94" s="21">
        <v>43101</v>
      </c>
      <c r="I94" s="21" t="s">
        <v>102</v>
      </c>
      <c r="J94" s="102"/>
      <c r="K94" s="56"/>
      <c r="L94" s="56"/>
      <c r="M94" s="57">
        <v>16574</v>
      </c>
      <c r="N94" s="116">
        <f>5525/M94</f>
        <v>0.33335344515506216</v>
      </c>
      <c r="O94" s="117" t="s">
        <v>567</v>
      </c>
      <c r="P94" s="56"/>
      <c r="Q94" s="57"/>
      <c r="R94" s="188"/>
      <c r="S94" s="56"/>
      <c r="T94" s="209"/>
      <c r="U94" s="57"/>
    </row>
    <row r="95" spans="1:22" hidden="1">
      <c r="A95" s="285"/>
      <c r="B95" s="271" t="s">
        <v>288</v>
      </c>
      <c r="C95" s="271" t="s">
        <v>280</v>
      </c>
      <c r="D95" s="258">
        <v>2.2700000000000001E-2</v>
      </c>
      <c r="E95" s="261" t="s">
        <v>107</v>
      </c>
      <c r="F95" s="259">
        <v>5</v>
      </c>
      <c r="G95" s="54" t="s">
        <v>285</v>
      </c>
      <c r="H95" s="286">
        <v>43101</v>
      </c>
      <c r="I95" s="286" t="s">
        <v>102</v>
      </c>
      <c r="J95" s="258"/>
      <c r="K95" s="258"/>
      <c r="L95" s="258"/>
      <c r="M95" s="259">
        <v>5</v>
      </c>
      <c r="N95" s="262">
        <v>0</v>
      </c>
      <c r="O95" s="260" t="s">
        <v>566</v>
      </c>
      <c r="P95" s="258"/>
      <c r="Q95" s="259"/>
      <c r="R95" s="260"/>
      <c r="S95" s="258"/>
      <c r="T95" s="258"/>
      <c r="U95" s="259"/>
    </row>
    <row r="96" spans="1:22" hidden="1">
      <c r="A96" s="285"/>
      <c r="B96" s="271"/>
      <c r="C96" s="271"/>
      <c r="D96" s="258"/>
      <c r="E96" s="271"/>
      <c r="F96" s="259"/>
      <c r="G96" s="54" t="s">
        <v>268</v>
      </c>
      <c r="H96" s="286"/>
      <c r="I96" s="286" t="s">
        <v>102</v>
      </c>
      <c r="J96" s="258"/>
      <c r="K96" s="258"/>
      <c r="L96" s="258"/>
      <c r="M96" s="259"/>
      <c r="N96" s="262"/>
      <c r="O96" s="260"/>
      <c r="P96" s="258"/>
      <c r="Q96" s="259"/>
      <c r="R96" s="260"/>
      <c r="S96" s="258"/>
      <c r="T96" s="258"/>
      <c r="U96" s="259"/>
    </row>
    <row r="97" spans="1:21" ht="63.75" hidden="1">
      <c r="A97" s="285"/>
      <c r="B97" s="54" t="s">
        <v>289</v>
      </c>
      <c r="C97" s="55" t="s">
        <v>290</v>
      </c>
      <c r="D97" s="56">
        <v>2.2700000000000001E-2</v>
      </c>
      <c r="E97" s="55" t="s">
        <v>107</v>
      </c>
      <c r="F97" s="57">
        <v>13161</v>
      </c>
      <c r="G97" s="54" t="s">
        <v>291</v>
      </c>
      <c r="H97" s="21">
        <v>43101</v>
      </c>
      <c r="I97" s="21" t="s">
        <v>102</v>
      </c>
      <c r="J97" s="102"/>
      <c r="K97" s="56"/>
      <c r="L97" s="56"/>
      <c r="M97" s="57">
        <v>13161</v>
      </c>
      <c r="N97" s="118">
        <f>801/M97</f>
        <v>6.0861636653749718E-2</v>
      </c>
      <c r="O97" s="117" t="s">
        <v>584</v>
      </c>
      <c r="P97" s="56"/>
      <c r="Q97" s="57"/>
      <c r="R97" s="188"/>
      <c r="S97" s="56"/>
      <c r="T97" s="209"/>
      <c r="U97" s="57"/>
    </row>
    <row r="98" spans="1:21" hidden="1">
      <c r="A98" s="285"/>
      <c r="B98" s="271" t="s">
        <v>292</v>
      </c>
      <c r="C98" s="261" t="s">
        <v>270</v>
      </c>
      <c r="D98" s="258">
        <v>2.2700000000000001E-2</v>
      </c>
      <c r="E98" s="261" t="s">
        <v>107</v>
      </c>
      <c r="F98" s="259">
        <v>783</v>
      </c>
      <c r="G98" s="54" t="s">
        <v>271</v>
      </c>
      <c r="H98" s="286">
        <v>43101</v>
      </c>
      <c r="I98" s="286" t="s">
        <v>102</v>
      </c>
      <c r="J98" s="258"/>
      <c r="K98" s="258"/>
      <c r="L98" s="258"/>
      <c r="M98" s="259">
        <v>783</v>
      </c>
      <c r="N98" s="262">
        <v>0</v>
      </c>
      <c r="O98" s="260" t="s">
        <v>585</v>
      </c>
      <c r="P98" s="258"/>
      <c r="Q98" s="259"/>
      <c r="R98" s="260"/>
      <c r="S98" s="258"/>
      <c r="T98" s="258"/>
      <c r="U98" s="259"/>
    </row>
    <row r="99" spans="1:21" ht="25.5" hidden="1">
      <c r="A99" s="285"/>
      <c r="B99" s="271"/>
      <c r="C99" s="261"/>
      <c r="D99" s="258"/>
      <c r="E99" s="261"/>
      <c r="F99" s="259"/>
      <c r="G99" s="54" t="s">
        <v>293</v>
      </c>
      <c r="H99" s="286"/>
      <c r="I99" s="286" t="s">
        <v>102</v>
      </c>
      <c r="J99" s="258"/>
      <c r="K99" s="258"/>
      <c r="L99" s="258"/>
      <c r="M99" s="259"/>
      <c r="N99" s="262"/>
      <c r="O99" s="260"/>
      <c r="P99" s="258"/>
      <c r="Q99" s="259"/>
      <c r="R99" s="260"/>
      <c r="S99" s="258"/>
      <c r="T99" s="258"/>
      <c r="U99" s="259"/>
    </row>
    <row r="100" spans="1:21" hidden="1">
      <c r="A100" s="285"/>
      <c r="B100" s="271"/>
      <c r="C100" s="261"/>
      <c r="D100" s="258"/>
      <c r="E100" s="261"/>
      <c r="F100" s="259"/>
      <c r="G100" s="54" t="s">
        <v>294</v>
      </c>
      <c r="H100" s="286"/>
      <c r="I100" s="286" t="s">
        <v>102</v>
      </c>
      <c r="J100" s="258"/>
      <c r="K100" s="258"/>
      <c r="L100" s="258"/>
      <c r="M100" s="259"/>
      <c r="N100" s="262"/>
      <c r="O100" s="260"/>
      <c r="P100" s="258"/>
      <c r="Q100" s="259"/>
      <c r="R100" s="260"/>
      <c r="S100" s="258"/>
      <c r="T100" s="258"/>
      <c r="U100" s="259"/>
    </row>
    <row r="101" spans="1:21" ht="76.5" hidden="1">
      <c r="A101" s="285"/>
      <c r="B101" s="54" t="s">
        <v>295</v>
      </c>
      <c r="C101" s="55" t="s">
        <v>296</v>
      </c>
      <c r="D101" s="56">
        <v>2.2700000000000001E-2</v>
      </c>
      <c r="E101" s="55" t="s">
        <v>107</v>
      </c>
      <c r="F101" s="57">
        <v>3351</v>
      </c>
      <c r="G101" s="54" t="s">
        <v>297</v>
      </c>
      <c r="H101" s="21">
        <v>43101</v>
      </c>
      <c r="I101" s="21" t="s">
        <v>102</v>
      </c>
      <c r="J101" s="102"/>
      <c r="K101" s="56"/>
      <c r="L101" s="56"/>
      <c r="M101" s="57">
        <v>3351</v>
      </c>
      <c r="N101" s="116">
        <f>291/M101</f>
        <v>8.6839749328558632E-2</v>
      </c>
      <c r="O101" s="117" t="s">
        <v>586</v>
      </c>
      <c r="P101" s="56"/>
      <c r="Q101" s="57"/>
      <c r="R101" s="188"/>
      <c r="S101" s="56"/>
      <c r="T101" s="209"/>
      <c r="U101" s="57"/>
    </row>
    <row r="102" spans="1:21" hidden="1">
      <c r="A102" s="285"/>
      <c r="B102" s="271" t="s">
        <v>298</v>
      </c>
      <c r="C102" s="271" t="s">
        <v>299</v>
      </c>
      <c r="D102" s="258">
        <v>2.2700000000000001E-2</v>
      </c>
      <c r="E102" s="261" t="s">
        <v>107</v>
      </c>
      <c r="F102" s="259">
        <v>20</v>
      </c>
      <c r="G102" s="54" t="s">
        <v>299</v>
      </c>
      <c r="H102" s="286">
        <v>43101</v>
      </c>
      <c r="I102" s="286" t="s">
        <v>102</v>
      </c>
      <c r="J102" s="258"/>
      <c r="K102" s="258"/>
      <c r="L102" s="258"/>
      <c r="M102" s="259">
        <v>20</v>
      </c>
      <c r="N102" s="262">
        <v>0</v>
      </c>
      <c r="O102" s="260" t="s">
        <v>574</v>
      </c>
      <c r="P102" s="258"/>
      <c r="Q102" s="259"/>
      <c r="R102" s="260"/>
      <c r="S102" s="258"/>
      <c r="T102" s="258"/>
      <c r="U102" s="259"/>
    </row>
    <row r="103" spans="1:21" hidden="1">
      <c r="A103" s="285"/>
      <c r="B103" s="271"/>
      <c r="C103" s="271"/>
      <c r="D103" s="258"/>
      <c r="E103" s="271"/>
      <c r="F103" s="259"/>
      <c r="G103" s="54" t="s">
        <v>300</v>
      </c>
      <c r="H103" s="286"/>
      <c r="I103" s="286" t="s">
        <v>102</v>
      </c>
      <c r="J103" s="258"/>
      <c r="K103" s="258"/>
      <c r="L103" s="258"/>
      <c r="M103" s="259"/>
      <c r="N103" s="262"/>
      <c r="O103" s="260"/>
      <c r="P103" s="258"/>
      <c r="Q103" s="259"/>
      <c r="R103" s="260"/>
      <c r="S103" s="258"/>
      <c r="T103" s="258"/>
      <c r="U103" s="259"/>
    </row>
    <row r="104" spans="1:21" ht="63.75" hidden="1">
      <c r="A104" s="285"/>
      <c r="B104" s="54" t="s">
        <v>301</v>
      </c>
      <c r="C104" s="55" t="s">
        <v>302</v>
      </c>
      <c r="D104" s="56">
        <v>2.2700000000000001E-2</v>
      </c>
      <c r="E104" s="55" t="s">
        <v>107</v>
      </c>
      <c r="F104" s="57">
        <v>1</v>
      </c>
      <c r="G104" s="54" t="s">
        <v>303</v>
      </c>
      <c r="H104" s="21">
        <v>43101</v>
      </c>
      <c r="I104" s="21" t="s">
        <v>102</v>
      </c>
      <c r="J104" s="102"/>
      <c r="K104" s="56"/>
      <c r="L104" s="56"/>
      <c r="M104" s="57">
        <v>1</v>
      </c>
      <c r="N104" s="116">
        <v>0</v>
      </c>
      <c r="O104" s="117" t="s">
        <v>560</v>
      </c>
      <c r="P104" s="56"/>
      <c r="Q104" s="57"/>
      <c r="R104" s="188"/>
      <c r="S104" s="56"/>
      <c r="T104" s="209"/>
      <c r="U104" s="57"/>
    </row>
    <row r="105" spans="1:21" ht="25.5" hidden="1">
      <c r="A105" s="285"/>
      <c r="B105" s="271" t="s">
        <v>260</v>
      </c>
      <c r="C105" s="261" t="s">
        <v>304</v>
      </c>
      <c r="D105" s="258">
        <v>2.2700000000000001E-2</v>
      </c>
      <c r="E105" s="261" t="s">
        <v>107</v>
      </c>
      <c r="F105" s="259">
        <v>8100</v>
      </c>
      <c r="G105" s="54" t="s">
        <v>305</v>
      </c>
      <c r="H105" s="286">
        <v>43101</v>
      </c>
      <c r="I105" s="286" t="s">
        <v>102</v>
      </c>
      <c r="J105" s="258"/>
      <c r="K105" s="258"/>
      <c r="L105" s="258"/>
      <c r="M105" s="259">
        <v>8100</v>
      </c>
      <c r="N105" s="262">
        <f>5770/M105</f>
        <v>0.71234567901234569</v>
      </c>
      <c r="O105" s="260" t="s">
        <v>581</v>
      </c>
      <c r="P105" s="258"/>
      <c r="Q105" s="259"/>
      <c r="R105" s="260"/>
      <c r="S105" s="258"/>
      <c r="T105" s="258"/>
      <c r="U105" s="259"/>
    </row>
    <row r="106" spans="1:21" ht="25.5" hidden="1">
      <c r="A106" s="285"/>
      <c r="B106" s="271"/>
      <c r="C106" s="261"/>
      <c r="D106" s="258"/>
      <c r="E106" s="261"/>
      <c r="F106" s="259"/>
      <c r="G106" s="54" t="s">
        <v>306</v>
      </c>
      <c r="H106" s="286"/>
      <c r="I106" s="286" t="s">
        <v>102</v>
      </c>
      <c r="J106" s="258"/>
      <c r="K106" s="258"/>
      <c r="L106" s="258"/>
      <c r="M106" s="259"/>
      <c r="N106" s="262"/>
      <c r="O106" s="260"/>
      <c r="P106" s="258"/>
      <c r="Q106" s="259"/>
      <c r="R106" s="260"/>
      <c r="S106" s="258"/>
      <c r="T106" s="258"/>
      <c r="U106" s="259"/>
    </row>
    <row r="107" spans="1:21" hidden="1">
      <c r="A107" s="285"/>
      <c r="B107" s="271"/>
      <c r="C107" s="261"/>
      <c r="D107" s="258"/>
      <c r="E107" s="261"/>
      <c r="F107" s="259"/>
      <c r="G107" s="54" t="s">
        <v>307</v>
      </c>
      <c r="H107" s="286"/>
      <c r="I107" s="286" t="s">
        <v>102</v>
      </c>
      <c r="J107" s="258"/>
      <c r="K107" s="258"/>
      <c r="L107" s="258"/>
      <c r="M107" s="259"/>
      <c r="N107" s="262"/>
      <c r="O107" s="260"/>
      <c r="P107" s="258"/>
      <c r="Q107" s="259"/>
      <c r="R107" s="260"/>
      <c r="S107" s="258"/>
      <c r="T107" s="258"/>
      <c r="U107" s="259"/>
    </row>
    <row r="108" spans="1:21" ht="25.5" hidden="1">
      <c r="A108" s="285"/>
      <c r="B108" s="271"/>
      <c r="C108" s="261"/>
      <c r="D108" s="258"/>
      <c r="E108" s="261"/>
      <c r="F108" s="259"/>
      <c r="G108" s="54" t="s">
        <v>308</v>
      </c>
      <c r="H108" s="286"/>
      <c r="I108" s="286" t="s">
        <v>102</v>
      </c>
      <c r="J108" s="258"/>
      <c r="K108" s="258"/>
      <c r="L108" s="258"/>
      <c r="M108" s="259"/>
      <c r="N108" s="262"/>
      <c r="O108" s="260"/>
      <c r="P108" s="258"/>
      <c r="Q108" s="259"/>
      <c r="R108" s="260"/>
      <c r="S108" s="258"/>
      <c r="T108" s="258"/>
      <c r="U108" s="259"/>
    </row>
    <row r="109" spans="1:21" ht="178.5" hidden="1">
      <c r="A109" s="285"/>
      <c r="B109" s="54" t="s">
        <v>309</v>
      </c>
      <c r="C109" s="55" t="s">
        <v>310</v>
      </c>
      <c r="D109" s="56">
        <v>2.2700000000000001E-2</v>
      </c>
      <c r="E109" s="55" t="s">
        <v>107</v>
      </c>
      <c r="F109" s="57">
        <v>500</v>
      </c>
      <c r="G109" s="54" t="s">
        <v>311</v>
      </c>
      <c r="H109" s="21">
        <v>43101</v>
      </c>
      <c r="I109" s="21" t="s">
        <v>102</v>
      </c>
      <c r="J109" s="102"/>
      <c r="K109" s="56"/>
      <c r="L109" s="56"/>
      <c r="M109" s="57">
        <v>500</v>
      </c>
      <c r="N109" s="116">
        <v>0</v>
      </c>
      <c r="O109" s="117" t="s">
        <v>587</v>
      </c>
      <c r="P109" s="56"/>
      <c r="Q109" s="57"/>
      <c r="R109" s="188"/>
      <c r="S109" s="56"/>
      <c r="T109" s="209"/>
      <c r="U109" s="57"/>
    </row>
    <row r="110" spans="1:21" ht="63.75" hidden="1">
      <c r="A110" s="285"/>
      <c r="B110" s="54" t="s">
        <v>312</v>
      </c>
      <c r="C110" s="55" t="s">
        <v>313</v>
      </c>
      <c r="D110" s="56">
        <v>2.2700000000000001E-2</v>
      </c>
      <c r="E110" s="55" t="s">
        <v>107</v>
      </c>
      <c r="F110" s="57">
        <v>6422</v>
      </c>
      <c r="G110" s="54" t="s">
        <v>314</v>
      </c>
      <c r="H110" s="21">
        <v>43101</v>
      </c>
      <c r="I110" s="21" t="s">
        <v>102</v>
      </c>
      <c r="J110" s="102"/>
      <c r="K110" s="56"/>
      <c r="L110" s="56"/>
      <c r="M110" s="57">
        <v>6422</v>
      </c>
      <c r="N110" s="116">
        <f>677/M110</f>
        <v>0.10541887262535035</v>
      </c>
      <c r="O110" s="117" t="s">
        <v>572</v>
      </c>
      <c r="P110" s="56"/>
      <c r="Q110" s="57"/>
      <c r="R110" s="188"/>
      <c r="S110" s="56"/>
      <c r="T110" s="209"/>
      <c r="U110" s="57"/>
    </row>
    <row r="111" spans="1:21" ht="140.25" hidden="1">
      <c r="A111" s="285"/>
      <c r="B111" s="54" t="s">
        <v>315</v>
      </c>
      <c r="C111" s="55" t="s">
        <v>316</v>
      </c>
      <c r="D111" s="56">
        <v>2.2700000000000001E-2</v>
      </c>
      <c r="E111" s="55" t="s">
        <v>107</v>
      </c>
      <c r="F111" s="57">
        <v>350</v>
      </c>
      <c r="G111" s="54" t="s">
        <v>317</v>
      </c>
      <c r="H111" s="21">
        <v>43101</v>
      </c>
      <c r="I111" s="21" t="s">
        <v>102</v>
      </c>
      <c r="J111" s="102"/>
      <c r="K111" s="56"/>
      <c r="L111" s="56"/>
      <c r="M111" s="57">
        <v>350</v>
      </c>
      <c r="N111" s="116">
        <v>0</v>
      </c>
      <c r="O111" s="117" t="s">
        <v>569</v>
      </c>
      <c r="P111" s="56"/>
      <c r="Q111" s="57"/>
      <c r="R111" s="188"/>
      <c r="S111" s="56"/>
      <c r="T111" s="209"/>
      <c r="U111" s="57"/>
    </row>
    <row r="112" spans="1:21" ht="76.5" hidden="1">
      <c r="A112" s="285"/>
      <c r="B112" s="54" t="s">
        <v>318</v>
      </c>
      <c r="C112" s="55" t="s">
        <v>319</v>
      </c>
      <c r="D112" s="56">
        <v>2.2700000000000001E-2</v>
      </c>
      <c r="E112" s="55" t="s">
        <v>107</v>
      </c>
      <c r="F112" s="57">
        <v>20000</v>
      </c>
      <c r="G112" s="54" t="s">
        <v>320</v>
      </c>
      <c r="H112" s="21">
        <v>43101</v>
      </c>
      <c r="I112" s="21" t="s">
        <v>102</v>
      </c>
      <c r="J112" s="102"/>
      <c r="K112" s="56"/>
      <c r="L112" s="56"/>
      <c r="M112" s="57">
        <v>20000</v>
      </c>
      <c r="N112" s="116">
        <f>2337/M112</f>
        <v>0.11685</v>
      </c>
      <c r="O112" s="117" t="s">
        <v>563</v>
      </c>
      <c r="P112" s="56"/>
      <c r="Q112" s="57"/>
      <c r="R112" s="188"/>
      <c r="S112" s="56"/>
      <c r="T112" s="209"/>
      <c r="U112" s="57"/>
    </row>
    <row r="113" spans="1:22" ht="76.5" hidden="1">
      <c r="A113" s="285"/>
      <c r="B113" s="54" t="s">
        <v>321</v>
      </c>
      <c r="C113" s="55" t="s">
        <v>322</v>
      </c>
      <c r="D113" s="56">
        <v>2.2700000000000001E-2</v>
      </c>
      <c r="E113" s="55" t="s">
        <v>107</v>
      </c>
      <c r="F113" s="57">
        <v>78417</v>
      </c>
      <c r="G113" s="54" t="s">
        <v>323</v>
      </c>
      <c r="H113" s="21">
        <v>43101</v>
      </c>
      <c r="I113" s="21" t="s">
        <v>102</v>
      </c>
      <c r="J113" s="102"/>
      <c r="K113" s="56"/>
      <c r="L113" s="56"/>
      <c r="M113" s="57">
        <v>78417</v>
      </c>
      <c r="N113" s="116">
        <f>65866/M113</f>
        <v>0.8399454199982147</v>
      </c>
      <c r="O113" s="117" t="s">
        <v>571</v>
      </c>
      <c r="P113" s="56"/>
      <c r="Q113" s="57"/>
      <c r="R113" s="188"/>
      <c r="S113" s="56"/>
      <c r="T113" s="209"/>
      <c r="U113" s="57"/>
    </row>
    <row r="114" spans="1:22" ht="89.25" hidden="1">
      <c r="A114" s="285"/>
      <c r="B114" s="54" t="s">
        <v>324</v>
      </c>
      <c r="C114" s="55" t="s">
        <v>325</v>
      </c>
      <c r="D114" s="56">
        <v>2.2700000000000001E-2</v>
      </c>
      <c r="E114" s="55" t="s">
        <v>101</v>
      </c>
      <c r="F114" s="41">
        <v>1</v>
      </c>
      <c r="G114" s="54" t="s">
        <v>326</v>
      </c>
      <c r="H114" s="21">
        <v>43101</v>
      </c>
      <c r="I114" s="21" t="s">
        <v>102</v>
      </c>
      <c r="J114" s="102"/>
      <c r="K114" s="56"/>
      <c r="L114" s="56"/>
      <c r="M114" s="41">
        <v>1</v>
      </c>
      <c r="N114" s="116">
        <f>252234578340/269344538602</f>
        <v>0.93647556267222953</v>
      </c>
      <c r="O114" s="117" t="s">
        <v>588</v>
      </c>
      <c r="P114" s="56"/>
      <c r="Q114" s="41"/>
      <c r="R114" s="188"/>
      <c r="S114" s="56"/>
      <c r="T114" s="209"/>
      <c r="U114" s="41"/>
    </row>
    <row r="115" spans="1:22" ht="63.75" hidden="1">
      <c r="A115" s="285"/>
      <c r="B115" s="54" t="s">
        <v>327</v>
      </c>
      <c r="C115" s="55" t="s">
        <v>322</v>
      </c>
      <c r="D115" s="56">
        <v>2.2700000000000001E-2</v>
      </c>
      <c r="E115" s="55" t="s">
        <v>107</v>
      </c>
      <c r="F115" s="57">
        <v>2085</v>
      </c>
      <c r="G115" s="54" t="s">
        <v>323</v>
      </c>
      <c r="H115" s="21">
        <v>43101</v>
      </c>
      <c r="I115" s="21" t="s">
        <v>102</v>
      </c>
      <c r="J115" s="102"/>
      <c r="K115" s="56"/>
      <c r="L115" s="56"/>
      <c r="M115" s="57">
        <v>2085</v>
      </c>
      <c r="N115" s="116">
        <f>3092/M115</f>
        <v>1.4829736211031175</v>
      </c>
      <c r="O115" s="117" t="s">
        <v>570</v>
      </c>
      <c r="P115" s="56"/>
      <c r="Q115" s="57"/>
      <c r="R115" s="188"/>
      <c r="S115" s="56"/>
      <c r="T115" s="209"/>
      <c r="U115" s="57"/>
    </row>
    <row r="116" spans="1:22" ht="15.75" hidden="1">
      <c r="A116" s="78"/>
      <c r="B116" s="54"/>
      <c r="C116" s="55"/>
      <c r="D116" s="76">
        <f>SUM(D83:D115)</f>
        <v>0.49940000000000001</v>
      </c>
      <c r="E116" s="55"/>
      <c r="F116" s="57"/>
      <c r="G116" s="54"/>
      <c r="H116" s="130"/>
      <c r="I116" s="21"/>
      <c r="J116" s="21"/>
      <c r="K116" s="102"/>
      <c r="L116" s="56"/>
      <c r="M116" s="56"/>
      <c r="N116" s="57"/>
      <c r="O116" s="71"/>
      <c r="P116" s="71"/>
      <c r="Q116" s="71"/>
      <c r="R116" s="195"/>
      <c r="S116" s="71"/>
      <c r="T116" s="233"/>
      <c r="U116" s="71"/>
      <c r="V116" s="71"/>
    </row>
    <row r="117" spans="1:22" ht="33.75" hidden="1">
      <c r="A117" s="255" t="s">
        <v>493</v>
      </c>
      <c r="B117" s="255"/>
      <c r="C117" s="255"/>
      <c r="D117" s="255"/>
      <c r="E117" s="255"/>
      <c r="F117" s="255"/>
      <c r="G117" s="255"/>
      <c r="H117" s="255"/>
      <c r="I117" s="255"/>
      <c r="J117" s="255"/>
      <c r="K117" s="255"/>
      <c r="L117" s="255"/>
      <c r="M117" s="255"/>
      <c r="N117" s="255"/>
      <c r="O117" s="255"/>
      <c r="P117" s="255"/>
      <c r="Q117" s="255"/>
      <c r="R117" s="255"/>
      <c r="S117" s="255"/>
      <c r="T117" s="255"/>
      <c r="U117" s="255"/>
      <c r="V117" s="255"/>
    </row>
    <row r="118" spans="1:22" ht="18.75" hidden="1">
      <c r="A118" s="253" t="s">
        <v>99</v>
      </c>
      <c r="B118" s="253" t="s">
        <v>74</v>
      </c>
      <c r="C118" s="253" t="s">
        <v>65</v>
      </c>
      <c r="D118" s="253" t="s">
        <v>66</v>
      </c>
      <c r="E118" s="253" t="s">
        <v>67</v>
      </c>
      <c r="F118" s="254" t="s">
        <v>68</v>
      </c>
      <c r="G118" s="253" t="s">
        <v>69</v>
      </c>
      <c r="H118" s="257" t="s">
        <v>70</v>
      </c>
      <c r="I118" s="257"/>
      <c r="J118" s="257" t="s">
        <v>79</v>
      </c>
      <c r="K118" s="257"/>
      <c r="L118" s="257"/>
      <c r="M118" s="257"/>
      <c r="N118" s="249" t="s">
        <v>490</v>
      </c>
      <c r="O118" s="249"/>
      <c r="P118" s="249"/>
      <c r="Q118" s="249"/>
      <c r="R118" s="249"/>
      <c r="S118" s="249"/>
      <c r="T118" s="249"/>
      <c r="U118" s="249"/>
    </row>
    <row r="119" spans="1:22" ht="15.75" hidden="1">
      <c r="A119" s="253"/>
      <c r="B119" s="253"/>
      <c r="C119" s="253"/>
      <c r="D119" s="253"/>
      <c r="E119" s="253"/>
      <c r="F119" s="254"/>
      <c r="G119" s="253"/>
      <c r="H119" s="256" t="s">
        <v>71</v>
      </c>
      <c r="I119" s="256" t="s">
        <v>176</v>
      </c>
      <c r="J119" s="14" t="s">
        <v>75</v>
      </c>
      <c r="K119" s="14" t="s">
        <v>76</v>
      </c>
      <c r="L119" s="14" t="s">
        <v>77</v>
      </c>
      <c r="M119" s="14" t="s">
        <v>78</v>
      </c>
      <c r="N119" s="250" t="s">
        <v>75</v>
      </c>
      <c r="O119" s="250"/>
      <c r="P119" s="250" t="s">
        <v>76</v>
      </c>
      <c r="Q119" s="250"/>
      <c r="R119" s="250" t="s">
        <v>77</v>
      </c>
      <c r="S119" s="250"/>
      <c r="T119" s="250" t="s">
        <v>78</v>
      </c>
      <c r="U119" s="250"/>
    </row>
    <row r="120" spans="1:22" ht="31.5" hidden="1">
      <c r="A120" s="253"/>
      <c r="B120" s="253"/>
      <c r="C120" s="253"/>
      <c r="D120" s="253"/>
      <c r="E120" s="253"/>
      <c r="F120" s="254"/>
      <c r="G120" s="253"/>
      <c r="H120" s="256"/>
      <c r="I120" s="256"/>
      <c r="J120" s="93" t="s">
        <v>64</v>
      </c>
      <c r="K120" s="53" t="s">
        <v>64</v>
      </c>
      <c r="L120" s="53" t="s">
        <v>64</v>
      </c>
      <c r="M120" s="53" t="s">
        <v>64</v>
      </c>
      <c r="N120" s="66" t="s">
        <v>492</v>
      </c>
      <c r="O120" s="66" t="s">
        <v>491</v>
      </c>
      <c r="P120" s="66" t="s">
        <v>492</v>
      </c>
      <c r="Q120" s="66" t="s">
        <v>491</v>
      </c>
      <c r="R120" s="163" t="s">
        <v>492</v>
      </c>
      <c r="S120" s="66" t="s">
        <v>491</v>
      </c>
      <c r="T120" s="66" t="s">
        <v>492</v>
      </c>
      <c r="U120" s="66" t="s">
        <v>491</v>
      </c>
    </row>
    <row r="121" spans="1:22" s="72" customFormat="1" ht="33.75" hidden="1">
      <c r="A121" s="255" t="s">
        <v>328</v>
      </c>
      <c r="B121" s="255"/>
      <c r="C121" s="255"/>
      <c r="D121" s="255"/>
      <c r="E121" s="255"/>
      <c r="F121" s="255"/>
      <c r="G121" s="255"/>
      <c r="H121" s="255"/>
      <c r="I121" s="255"/>
      <c r="J121" s="255"/>
      <c r="K121" s="255"/>
      <c r="L121" s="255"/>
      <c r="M121" s="255"/>
      <c r="N121" s="255"/>
      <c r="O121" s="255"/>
      <c r="P121" s="255"/>
      <c r="Q121" s="255"/>
      <c r="R121" s="255"/>
      <c r="S121" s="255"/>
      <c r="T121" s="255"/>
      <c r="U121" s="255"/>
      <c r="V121" s="255"/>
    </row>
    <row r="122" spans="1:22" ht="267.75" hidden="1">
      <c r="A122" s="289" t="s">
        <v>178</v>
      </c>
      <c r="B122" s="42" t="s">
        <v>329</v>
      </c>
      <c r="C122" s="15" t="s">
        <v>330</v>
      </c>
      <c r="D122" s="23">
        <v>7.1400000000000005E-2</v>
      </c>
      <c r="E122" s="15" t="s">
        <v>101</v>
      </c>
      <c r="F122" s="23">
        <v>1</v>
      </c>
      <c r="G122" s="15" t="s">
        <v>331</v>
      </c>
      <c r="H122" s="21">
        <v>43101</v>
      </c>
      <c r="I122" s="21">
        <v>43159</v>
      </c>
      <c r="J122" s="23">
        <v>0.2</v>
      </c>
      <c r="K122" s="23">
        <v>0.4</v>
      </c>
      <c r="L122" s="23">
        <v>0.7</v>
      </c>
      <c r="M122" s="23">
        <v>1</v>
      </c>
      <c r="N122" s="104">
        <f>+J122</f>
        <v>0.2</v>
      </c>
      <c r="O122" s="103" t="s">
        <v>589</v>
      </c>
      <c r="P122" s="23"/>
      <c r="Q122" s="23"/>
      <c r="R122" s="196"/>
      <c r="S122" s="23"/>
      <c r="T122" s="23"/>
      <c r="U122" s="23"/>
    </row>
    <row r="123" spans="1:22" ht="409.5" hidden="1">
      <c r="A123" s="289"/>
      <c r="B123" s="42" t="s">
        <v>332</v>
      </c>
      <c r="C123" s="15" t="s">
        <v>333</v>
      </c>
      <c r="D123" s="23">
        <v>7.1400000000000005E-2</v>
      </c>
      <c r="E123" s="15" t="s">
        <v>101</v>
      </c>
      <c r="F123" s="23">
        <v>1</v>
      </c>
      <c r="G123" s="15" t="s">
        <v>334</v>
      </c>
      <c r="H123" s="21">
        <v>43101</v>
      </c>
      <c r="I123" s="21">
        <v>43465</v>
      </c>
      <c r="J123" s="23">
        <v>0.15</v>
      </c>
      <c r="K123" s="23">
        <v>0.5</v>
      </c>
      <c r="L123" s="23">
        <v>0.65</v>
      </c>
      <c r="M123" s="23">
        <v>1</v>
      </c>
      <c r="N123" s="109">
        <v>0.2</v>
      </c>
      <c r="O123" s="103" t="s">
        <v>590</v>
      </c>
      <c r="P123" s="23"/>
      <c r="Q123" s="23"/>
      <c r="R123" s="196"/>
      <c r="S123" s="23"/>
      <c r="T123" s="23"/>
      <c r="U123" s="23"/>
    </row>
    <row r="124" spans="1:22" ht="409.5" hidden="1">
      <c r="A124" s="289"/>
      <c r="B124" s="42" t="s">
        <v>335</v>
      </c>
      <c r="C124" s="15" t="s">
        <v>336</v>
      </c>
      <c r="D124" s="23">
        <v>7.1400000000000005E-2</v>
      </c>
      <c r="E124" s="15" t="s">
        <v>101</v>
      </c>
      <c r="F124" s="23">
        <v>1</v>
      </c>
      <c r="G124" s="15" t="s">
        <v>337</v>
      </c>
      <c r="H124" s="21">
        <v>43101</v>
      </c>
      <c r="I124" s="21">
        <v>43465</v>
      </c>
      <c r="J124" s="23">
        <v>0.25</v>
      </c>
      <c r="K124" s="23">
        <v>0.5</v>
      </c>
      <c r="L124" s="23">
        <v>0.75</v>
      </c>
      <c r="M124" s="23">
        <v>1</v>
      </c>
      <c r="N124" s="119">
        <v>0.25</v>
      </c>
      <c r="O124" s="103" t="s">
        <v>591</v>
      </c>
      <c r="P124" s="23"/>
      <c r="Q124" s="23"/>
      <c r="R124" s="196"/>
      <c r="S124" s="23"/>
      <c r="T124" s="23"/>
      <c r="U124" s="23"/>
    </row>
    <row r="125" spans="1:22" ht="409.5" hidden="1">
      <c r="A125" s="289"/>
      <c r="B125" s="42" t="s">
        <v>338</v>
      </c>
      <c r="C125" s="15" t="s">
        <v>339</v>
      </c>
      <c r="D125" s="23">
        <v>7.1400000000000005E-2</v>
      </c>
      <c r="E125" s="15" t="s">
        <v>101</v>
      </c>
      <c r="F125" s="23">
        <v>1</v>
      </c>
      <c r="G125" s="15" t="s">
        <v>340</v>
      </c>
      <c r="H125" s="21">
        <v>43101</v>
      </c>
      <c r="I125" s="21">
        <v>43465</v>
      </c>
      <c r="J125" s="23">
        <v>0.25</v>
      </c>
      <c r="K125" s="23">
        <v>0.55000000000000004</v>
      </c>
      <c r="L125" s="23">
        <v>0.85</v>
      </c>
      <c r="M125" s="23">
        <v>1</v>
      </c>
      <c r="N125" s="111">
        <v>0.25</v>
      </c>
      <c r="O125" s="103" t="s">
        <v>592</v>
      </c>
      <c r="P125" s="23"/>
      <c r="Q125" s="23"/>
      <c r="R125" s="196"/>
      <c r="S125" s="23"/>
      <c r="T125" s="23"/>
      <c r="U125" s="23"/>
    </row>
    <row r="126" spans="1:22" ht="409.5" hidden="1">
      <c r="A126" s="289"/>
      <c r="B126" s="42" t="s">
        <v>341</v>
      </c>
      <c r="C126" s="15" t="s">
        <v>342</v>
      </c>
      <c r="D126" s="23">
        <v>7.1400000000000005E-2</v>
      </c>
      <c r="E126" s="15" t="s">
        <v>101</v>
      </c>
      <c r="F126" s="23">
        <v>1</v>
      </c>
      <c r="G126" s="15" t="s">
        <v>343</v>
      </c>
      <c r="H126" s="21">
        <v>43101</v>
      </c>
      <c r="I126" s="21">
        <v>43465</v>
      </c>
      <c r="J126" s="23">
        <v>0.25</v>
      </c>
      <c r="K126" s="23">
        <v>0.5</v>
      </c>
      <c r="L126" s="23">
        <v>0.75</v>
      </c>
      <c r="M126" s="23">
        <v>1</v>
      </c>
      <c r="N126" s="111">
        <v>0</v>
      </c>
      <c r="O126" s="103" t="s">
        <v>593</v>
      </c>
      <c r="P126" s="23"/>
      <c r="Q126" s="23"/>
      <c r="R126" s="196"/>
      <c r="S126" s="23"/>
      <c r="T126" s="23"/>
      <c r="U126" s="23"/>
    </row>
    <row r="127" spans="1:22" ht="409.5" hidden="1">
      <c r="A127" s="289"/>
      <c r="B127" s="42" t="s">
        <v>344</v>
      </c>
      <c r="C127" s="15" t="s">
        <v>345</v>
      </c>
      <c r="D127" s="23">
        <v>7.1400000000000005E-2</v>
      </c>
      <c r="E127" s="15" t="s">
        <v>101</v>
      </c>
      <c r="F127" s="23">
        <v>1</v>
      </c>
      <c r="G127" s="15" t="s">
        <v>346</v>
      </c>
      <c r="H127" s="21">
        <v>43101</v>
      </c>
      <c r="I127" s="21">
        <v>43465</v>
      </c>
      <c r="J127" s="23">
        <v>0.05</v>
      </c>
      <c r="K127" s="23">
        <v>0.5</v>
      </c>
      <c r="L127" s="23">
        <v>0.75</v>
      </c>
      <c r="M127" s="23">
        <v>1</v>
      </c>
      <c r="N127" s="120">
        <v>0.05</v>
      </c>
      <c r="O127" s="103" t="s">
        <v>594</v>
      </c>
      <c r="P127" s="23"/>
      <c r="Q127" s="23"/>
      <c r="R127" s="196"/>
      <c r="S127" s="23"/>
      <c r="T127" s="23"/>
      <c r="U127" s="23"/>
    </row>
    <row r="128" spans="1:22" ht="299.25" hidden="1">
      <c r="A128" s="289"/>
      <c r="B128" s="43" t="s">
        <v>347</v>
      </c>
      <c r="C128" s="15" t="s">
        <v>348</v>
      </c>
      <c r="D128" s="23">
        <v>7.1400000000000005E-2</v>
      </c>
      <c r="E128" s="15" t="s">
        <v>101</v>
      </c>
      <c r="F128" s="23">
        <v>1</v>
      </c>
      <c r="G128" s="15" t="s">
        <v>349</v>
      </c>
      <c r="H128" s="21">
        <v>43101</v>
      </c>
      <c r="I128" s="21">
        <v>43465</v>
      </c>
      <c r="J128" s="23">
        <v>0.25</v>
      </c>
      <c r="K128" s="23">
        <v>0.5</v>
      </c>
      <c r="L128" s="23">
        <v>0.75</v>
      </c>
      <c r="M128" s="23">
        <v>1</v>
      </c>
      <c r="N128" s="120">
        <v>0.25</v>
      </c>
      <c r="O128" s="103" t="s">
        <v>595</v>
      </c>
      <c r="P128" s="23"/>
      <c r="Q128" s="23"/>
      <c r="R128" s="196"/>
      <c r="S128" s="23"/>
      <c r="T128" s="23"/>
      <c r="U128" s="23"/>
    </row>
    <row r="129" spans="1:22" hidden="1">
      <c r="A129" s="75"/>
      <c r="B129" s="75"/>
      <c r="C129" s="75"/>
      <c r="D129" s="76">
        <f>SUM(D122:D128)</f>
        <v>0.49980000000000008</v>
      </c>
      <c r="E129" s="75"/>
      <c r="F129" s="57"/>
      <c r="G129" s="75"/>
      <c r="H129" s="75"/>
      <c r="I129" s="75"/>
      <c r="J129" s="75"/>
      <c r="K129" s="75"/>
      <c r="L129" s="75"/>
      <c r="M129" s="75"/>
      <c r="N129" s="75"/>
      <c r="O129" s="71"/>
      <c r="P129" s="71"/>
      <c r="Q129" s="71"/>
      <c r="R129" s="195"/>
      <c r="S129" s="71"/>
      <c r="T129" s="233"/>
      <c r="U129" s="71"/>
      <c r="V129" s="71"/>
    </row>
    <row r="130" spans="1:22" ht="33.75" hidden="1">
      <c r="A130" s="255" t="s">
        <v>493</v>
      </c>
      <c r="B130" s="255"/>
      <c r="C130" s="255"/>
      <c r="D130" s="255"/>
      <c r="E130" s="255"/>
      <c r="F130" s="255"/>
      <c r="G130" s="255"/>
      <c r="H130" s="255"/>
      <c r="I130" s="255"/>
      <c r="J130" s="255"/>
      <c r="K130" s="255"/>
      <c r="L130" s="255"/>
      <c r="M130" s="255"/>
      <c r="N130" s="255"/>
      <c r="O130" s="255"/>
      <c r="P130" s="255"/>
      <c r="Q130" s="255"/>
      <c r="R130" s="255"/>
      <c r="S130" s="255"/>
      <c r="T130" s="255"/>
      <c r="U130" s="255"/>
      <c r="V130" s="255"/>
    </row>
    <row r="131" spans="1:22" ht="18.75" hidden="1">
      <c r="A131" s="253" t="s">
        <v>99</v>
      </c>
      <c r="B131" s="253" t="s">
        <v>74</v>
      </c>
      <c r="C131" s="253" t="s">
        <v>65</v>
      </c>
      <c r="D131" s="253" t="s">
        <v>66</v>
      </c>
      <c r="E131" s="253" t="s">
        <v>67</v>
      </c>
      <c r="F131" s="254" t="s">
        <v>68</v>
      </c>
      <c r="G131" s="253" t="s">
        <v>69</v>
      </c>
      <c r="H131" s="257" t="s">
        <v>70</v>
      </c>
      <c r="I131" s="257"/>
      <c r="J131" s="257" t="s">
        <v>79</v>
      </c>
      <c r="K131" s="257"/>
      <c r="L131" s="257"/>
      <c r="M131" s="257"/>
      <c r="N131" s="249" t="s">
        <v>490</v>
      </c>
      <c r="O131" s="249"/>
      <c r="P131" s="249"/>
      <c r="Q131" s="249"/>
      <c r="R131" s="249"/>
      <c r="S131" s="249"/>
      <c r="T131" s="249"/>
      <c r="U131" s="249"/>
    </row>
    <row r="132" spans="1:22" ht="15.75" hidden="1">
      <c r="A132" s="253"/>
      <c r="B132" s="253"/>
      <c r="C132" s="253"/>
      <c r="D132" s="253"/>
      <c r="E132" s="253"/>
      <c r="F132" s="254"/>
      <c r="G132" s="253"/>
      <c r="H132" s="256" t="s">
        <v>71</v>
      </c>
      <c r="I132" s="256" t="s">
        <v>176</v>
      </c>
      <c r="J132" s="14" t="s">
        <v>75</v>
      </c>
      <c r="K132" s="14" t="s">
        <v>76</v>
      </c>
      <c r="L132" s="14" t="s">
        <v>77</v>
      </c>
      <c r="M132" s="14" t="s">
        <v>78</v>
      </c>
      <c r="N132" s="250" t="s">
        <v>75</v>
      </c>
      <c r="O132" s="250"/>
      <c r="P132" s="250" t="s">
        <v>76</v>
      </c>
      <c r="Q132" s="250"/>
      <c r="R132" s="250" t="s">
        <v>77</v>
      </c>
      <c r="S132" s="250"/>
      <c r="T132" s="250" t="s">
        <v>78</v>
      </c>
      <c r="U132" s="250"/>
    </row>
    <row r="133" spans="1:22" ht="31.5" hidden="1">
      <c r="A133" s="253"/>
      <c r="B133" s="253"/>
      <c r="C133" s="253"/>
      <c r="D133" s="253"/>
      <c r="E133" s="253"/>
      <c r="F133" s="254"/>
      <c r="G133" s="253"/>
      <c r="H133" s="256"/>
      <c r="I133" s="256"/>
      <c r="J133" s="93" t="s">
        <v>64</v>
      </c>
      <c r="K133" s="53" t="s">
        <v>64</v>
      </c>
      <c r="L133" s="53" t="s">
        <v>64</v>
      </c>
      <c r="M133" s="53" t="s">
        <v>64</v>
      </c>
      <c r="N133" s="66" t="s">
        <v>492</v>
      </c>
      <c r="O133" s="66" t="s">
        <v>491</v>
      </c>
      <c r="P133" s="66" t="s">
        <v>492</v>
      </c>
      <c r="Q133" s="66" t="s">
        <v>491</v>
      </c>
      <c r="R133" s="163" t="s">
        <v>492</v>
      </c>
      <c r="S133" s="66" t="s">
        <v>491</v>
      </c>
      <c r="T133" s="66" t="s">
        <v>492</v>
      </c>
      <c r="U133" s="66" t="s">
        <v>491</v>
      </c>
    </row>
    <row r="134" spans="1:22" ht="33.75" hidden="1">
      <c r="A134" s="255" t="s">
        <v>350</v>
      </c>
      <c r="B134" s="255"/>
      <c r="C134" s="255"/>
      <c r="D134" s="255"/>
      <c r="E134" s="255"/>
      <c r="F134" s="255"/>
      <c r="G134" s="255"/>
      <c r="H134" s="255"/>
      <c r="I134" s="255"/>
      <c r="J134" s="255"/>
      <c r="K134" s="255"/>
      <c r="L134" s="255"/>
      <c r="M134" s="255"/>
      <c r="N134" s="255"/>
      <c r="O134" s="255"/>
      <c r="P134" s="255"/>
      <c r="Q134" s="255"/>
      <c r="R134" s="255"/>
      <c r="S134" s="255"/>
      <c r="T134" s="255"/>
      <c r="U134" s="255"/>
      <c r="V134" s="255"/>
    </row>
    <row r="135" spans="1:22" ht="409.5" hidden="1">
      <c r="A135" s="289" t="s">
        <v>178</v>
      </c>
      <c r="B135" s="290" t="s">
        <v>179</v>
      </c>
      <c r="C135" s="15" t="s">
        <v>351</v>
      </c>
      <c r="D135" s="23">
        <v>0.18</v>
      </c>
      <c r="E135" s="15" t="s">
        <v>107</v>
      </c>
      <c r="F135" s="24">
        <v>200</v>
      </c>
      <c r="G135" s="15" t="s">
        <v>352</v>
      </c>
      <c r="H135" s="21">
        <v>43102</v>
      </c>
      <c r="I135" s="21">
        <v>43464</v>
      </c>
      <c r="J135" s="24">
        <v>50</v>
      </c>
      <c r="K135" s="24">
        <v>100</v>
      </c>
      <c r="L135" s="24">
        <v>150</v>
      </c>
      <c r="M135" s="24">
        <v>200</v>
      </c>
      <c r="N135" s="24">
        <v>54</v>
      </c>
      <c r="O135" s="103" t="s">
        <v>596</v>
      </c>
      <c r="P135" s="71"/>
      <c r="Q135" s="71"/>
      <c r="R135" s="195"/>
      <c r="S135" s="71"/>
      <c r="T135" s="233"/>
      <c r="U135" s="71"/>
    </row>
    <row r="136" spans="1:22" ht="409.5" hidden="1">
      <c r="A136" s="289"/>
      <c r="B136" s="290"/>
      <c r="C136" s="15" t="s">
        <v>353</v>
      </c>
      <c r="D136" s="23">
        <v>0.12</v>
      </c>
      <c r="E136" s="15" t="s">
        <v>107</v>
      </c>
      <c r="F136" s="24">
        <v>45000</v>
      </c>
      <c r="G136" s="15" t="s">
        <v>354</v>
      </c>
      <c r="H136" s="21">
        <v>43102</v>
      </c>
      <c r="I136" s="21">
        <v>43464</v>
      </c>
      <c r="J136" s="24">
        <v>11250</v>
      </c>
      <c r="K136" s="24">
        <v>22500</v>
      </c>
      <c r="L136" s="24">
        <v>33750</v>
      </c>
      <c r="M136" s="24">
        <v>45000</v>
      </c>
      <c r="N136" s="24">
        <v>99932</v>
      </c>
      <c r="O136" s="103" t="s">
        <v>597</v>
      </c>
      <c r="P136" s="71"/>
      <c r="Q136" s="71"/>
      <c r="R136" s="195"/>
      <c r="S136" s="71"/>
      <c r="T136" s="233"/>
      <c r="U136" s="71"/>
    </row>
    <row r="137" spans="1:22" ht="178.5" hidden="1">
      <c r="A137" s="289"/>
      <c r="B137" s="290"/>
      <c r="C137" s="15" t="s">
        <v>355</v>
      </c>
      <c r="D137" s="23">
        <v>0.1</v>
      </c>
      <c r="E137" s="15" t="s">
        <v>107</v>
      </c>
      <c r="F137" s="24">
        <v>8000</v>
      </c>
      <c r="G137" s="15" t="s">
        <v>356</v>
      </c>
      <c r="H137" s="21">
        <v>43102</v>
      </c>
      <c r="I137" s="21">
        <v>43464</v>
      </c>
      <c r="J137" s="24">
        <v>2000</v>
      </c>
      <c r="K137" s="24">
        <v>4000</v>
      </c>
      <c r="L137" s="24">
        <v>6000</v>
      </c>
      <c r="M137" s="24">
        <v>8000</v>
      </c>
      <c r="N137" s="24">
        <v>2700</v>
      </c>
      <c r="O137" s="103" t="s">
        <v>598</v>
      </c>
      <c r="P137" s="71"/>
      <c r="Q137" s="71"/>
      <c r="R137" s="195"/>
      <c r="S137" s="71"/>
      <c r="T137" s="233"/>
      <c r="U137" s="71"/>
    </row>
    <row r="138" spans="1:22" ht="183.75" hidden="1">
      <c r="A138" s="289"/>
      <c r="B138" s="290"/>
      <c r="C138" s="15" t="s">
        <v>357</v>
      </c>
      <c r="D138" s="23">
        <v>0.1</v>
      </c>
      <c r="E138" s="15" t="s">
        <v>107</v>
      </c>
      <c r="F138" s="24">
        <v>4000</v>
      </c>
      <c r="G138" s="15" t="s">
        <v>358</v>
      </c>
      <c r="H138" s="21">
        <v>43102</v>
      </c>
      <c r="I138" s="21">
        <v>43464</v>
      </c>
      <c r="J138" s="24">
        <v>1000</v>
      </c>
      <c r="K138" s="24">
        <v>2000</v>
      </c>
      <c r="L138" s="24">
        <v>3000</v>
      </c>
      <c r="M138" s="24">
        <v>4000</v>
      </c>
      <c r="N138" s="24">
        <v>865</v>
      </c>
      <c r="O138" s="103" t="s">
        <v>599</v>
      </c>
      <c r="P138" s="71"/>
      <c r="Q138" s="71"/>
      <c r="R138" s="195"/>
      <c r="S138" s="71"/>
      <c r="T138" s="233"/>
      <c r="U138" s="71"/>
    </row>
    <row r="139" spans="1:22" hidden="1">
      <c r="A139" s="75"/>
      <c r="B139" s="75"/>
      <c r="C139" s="75"/>
      <c r="D139" s="73">
        <f>SUM(D135:D138)</f>
        <v>0.5</v>
      </c>
      <c r="E139" s="75"/>
      <c r="F139" s="57"/>
      <c r="G139" s="75"/>
      <c r="H139" s="75"/>
      <c r="I139" s="75"/>
      <c r="J139" s="75"/>
      <c r="K139" s="75"/>
      <c r="L139" s="75"/>
      <c r="M139" s="75"/>
      <c r="N139" s="75"/>
      <c r="O139" s="71"/>
      <c r="P139" s="71"/>
      <c r="Q139" s="71"/>
      <c r="R139" s="195"/>
      <c r="S139" s="71"/>
      <c r="T139" s="233"/>
      <c r="U139" s="71"/>
      <c r="V139" s="71"/>
    </row>
    <row r="140" spans="1:22" ht="33.75" hidden="1">
      <c r="A140" s="255" t="s">
        <v>493</v>
      </c>
      <c r="B140" s="255"/>
      <c r="C140" s="255"/>
      <c r="D140" s="255"/>
      <c r="E140" s="255"/>
      <c r="F140" s="255"/>
      <c r="G140" s="255"/>
      <c r="H140" s="255"/>
      <c r="I140" s="255"/>
      <c r="J140" s="255"/>
      <c r="K140" s="255"/>
      <c r="L140" s="255"/>
      <c r="M140" s="255"/>
      <c r="N140" s="255"/>
      <c r="O140" s="255"/>
      <c r="P140" s="255"/>
      <c r="Q140" s="255"/>
      <c r="R140" s="255"/>
      <c r="S140" s="255"/>
      <c r="T140" s="255"/>
      <c r="U140" s="255"/>
      <c r="V140" s="255"/>
    </row>
    <row r="141" spans="1:22" ht="18.75">
      <c r="A141" s="253" t="s">
        <v>99</v>
      </c>
      <c r="B141" s="253" t="s">
        <v>74</v>
      </c>
      <c r="C141" s="253" t="s">
        <v>65</v>
      </c>
      <c r="D141" s="253" t="s">
        <v>66</v>
      </c>
      <c r="E141" s="253" t="s">
        <v>67</v>
      </c>
      <c r="F141" s="254" t="s">
        <v>68</v>
      </c>
      <c r="G141" s="253" t="s">
        <v>69</v>
      </c>
      <c r="H141" s="257" t="s">
        <v>70</v>
      </c>
      <c r="I141" s="257"/>
      <c r="J141" s="257" t="s">
        <v>79</v>
      </c>
      <c r="K141" s="257"/>
      <c r="L141" s="257"/>
      <c r="M141" s="257"/>
      <c r="N141" s="249" t="s">
        <v>490</v>
      </c>
      <c r="O141" s="249"/>
      <c r="P141" s="249"/>
      <c r="Q141" s="249"/>
      <c r="R141" s="249"/>
      <c r="S141" s="249"/>
      <c r="T141" s="249"/>
      <c r="U141" s="249"/>
    </row>
    <row r="142" spans="1:22" ht="15.75">
      <c r="A142" s="253"/>
      <c r="B142" s="253"/>
      <c r="C142" s="253"/>
      <c r="D142" s="253"/>
      <c r="E142" s="253"/>
      <c r="F142" s="254"/>
      <c r="G142" s="253"/>
      <c r="H142" s="256" t="s">
        <v>71</v>
      </c>
      <c r="I142" s="256" t="s">
        <v>176</v>
      </c>
      <c r="J142" s="14" t="s">
        <v>75</v>
      </c>
      <c r="K142" s="14" t="s">
        <v>76</v>
      </c>
      <c r="L142" s="14" t="s">
        <v>77</v>
      </c>
      <c r="M142" s="14" t="s">
        <v>78</v>
      </c>
      <c r="N142" s="250" t="s">
        <v>75</v>
      </c>
      <c r="O142" s="250"/>
      <c r="P142" s="250" t="s">
        <v>76</v>
      </c>
      <c r="Q142" s="250"/>
      <c r="R142" s="250" t="s">
        <v>77</v>
      </c>
      <c r="S142" s="250"/>
      <c r="T142" s="250" t="s">
        <v>78</v>
      </c>
      <c r="U142" s="250"/>
    </row>
    <row r="143" spans="1:22" ht="31.5">
      <c r="A143" s="253"/>
      <c r="B143" s="253"/>
      <c r="C143" s="253"/>
      <c r="D143" s="253"/>
      <c r="E143" s="253"/>
      <c r="F143" s="254"/>
      <c r="G143" s="253"/>
      <c r="H143" s="256"/>
      <c r="I143" s="256"/>
      <c r="J143" s="93" t="s">
        <v>64</v>
      </c>
      <c r="K143" s="53" t="s">
        <v>64</v>
      </c>
      <c r="L143" s="53" t="s">
        <v>64</v>
      </c>
      <c r="M143" s="53" t="s">
        <v>64</v>
      </c>
      <c r="N143" s="66" t="s">
        <v>492</v>
      </c>
      <c r="O143" s="66" t="s">
        <v>491</v>
      </c>
      <c r="P143" s="66" t="s">
        <v>492</v>
      </c>
      <c r="Q143" s="66" t="s">
        <v>491</v>
      </c>
      <c r="R143" s="66" t="s">
        <v>492</v>
      </c>
      <c r="S143" s="66" t="s">
        <v>491</v>
      </c>
      <c r="T143" s="66" t="s">
        <v>492</v>
      </c>
      <c r="U143" s="66" t="s">
        <v>491</v>
      </c>
    </row>
    <row r="144" spans="1:22" ht="33.75">
      <c r="A144" s="255" t="s">
        <v>359</v>
      </c>
      <c r="B144" s="255"/>
      <c r="C144" s="255"/>
      <c r="D144" s="255"/>
      <c r="E144" s="255"/>
      <c r="F144" s="255"/>
      <c r="G144" s="255"/>
      <c r="H144" s="255"/>
      <c r="I144" s="255"/>
      <c r="J144" s="255"/>
      <c r="K144" s="255"/>
      <c r="L144" s="255"/>
      <c r="M144" s="255"/>
      <c r="N144" s="255"/>
      <c r="O144" s="255"/>
      <c r="P144" s="255"/>
      <c r="Q144" s="255"/>
      <c r="R144" s="255"/>
      <c r="S144" s="255"/>
      <c r="T144" s="255"/>
      <c r="U144" s="255"/>
      <c r="V144" s="255"/>
    </row>
    <row r="145" spans="1:22" ht="237.75" customHeight="1">
      <c r="A145" s="304" t="s">
        <v>178</v>
      </c>
      <c r="B145" s="290" t="s">
        <v>179</v>
      </c>
      <c r="C145" s="79" t="s">
        <v>360</v>
      </c>
      <c r="D145" s="23">
        <v>0.1</v>
      </c>
      <c r="E145" s="15" t="s">
        <v>107</v>
      </c>
      <c r="F145" s="24">
        <v>1</v>
      </c>
      <c r="G145" s="79" t="s">
        <v>361</v>
      </c>
      <c r="H145" s="21">
        <v>43102</v>
      </c>
      <c r="I145" s="21">
        <v>43464</v>
      </c>
      <c r="J145" s="23">
        <v>0.25</v>
      </c>
      <c r="K145" s="23">
        <v>0.5</v>
      </c>
      <c r="L145" s="23">
        <v>0.75</v>
      </c>
      <c r="M145" s="23">
        <v>1</v>
      </c>
      <c r="N145" s="23">
        <v>0.01</v>
      </c>
      <c r="O145" s="121" t="s">
        <v>756</v>
      </c>
      <c r="P145" s="218">
        <v>0.31</v>
      </c>
      <c r="Q145" s="172" t="s">
        <v>793</v>
      </c>
      <c r="R145" s="210">
        <v>0.84209999999999996</v>
      </c>
      <c r="S145" s="172" t="s">
        <v>899</v>
      </c>
      <c r="T145" s="233"/>
      <c r="U145" s="71"/>
    </row>
    <row r="146" spans="1:22" ht="225.75" customHeight="1">
      <c r="A146" s="289"/>
      <c r="B146" s="290"/>
      <c r="C146" s="79" t="s">
        <v>362</v>
      </c>
      <c r="D146" s="23">
        <v>0.1</v>
      </c>
      <c r="E146" s="15" t="s">
        <v>107</v>
      </c>
      <c r="F146" s="24">
        <v>1</v>
      </c>
      <c r="G146" s="79" t="s">
        <v>363</v>
      </c>
      <c r="H146" s="21">
        <v>43102</v>
      </c>
      <c r="I146" s="21">
        <v>43464</v>
      </c>
      <c r="J146" s="25"/>
      <c r="K146" s="25"/>
      <c r="L146" s="25"/>
      <c r="M146" s="25">
        <v>1</v>
      </c>
      <c r="N146" s="177">
        <v>2.5000000000000001E-2</v>
      </c>
      <c r="O146" s="122" t="s">
        <v>600</v>
      </c>
      <c r="P146" s="218">
        <v>0.75</v>
      </c>
      <c r="Q146" s="172" t="s">
        <v>791</v>
      </c>
      <c r="R146" s="226">
        <v>0.85</v>
      </c>
      <c r="S146" s="211" t="s">
        <v>900</v>
      </c>
      <c r="T146" s="233"/>
      <c r="U146" s="71"/>
    </row>
    <row r="147" spans="1:22" ht="331.5">
      <c r="A147" s="289"/>
      <c r="B147" s="290"/>
      <c r="C147" s="79" t="s">
        <v>364</v>
      </c>
      <c r="D147" s="23">
        <v>0.1</v>
      </c>
      <c r="E147" s="15" t="s">
        <v>107</v>
      </c>
      <c r="F147" s="24">
        <v>1</v>
      </c>
      <c r="G147" s="79" t="s">
        <v>365</v>
      </c>
      <c r="H147" s="21">
        <v>43102</v>
      </c>
      <c r="I147" s="21">
        <v>43464</v>
      </c>
      <c r="J147" s="25"/>
      <c r="K147" s="25"/>
      <c r="L147" s="25"/>
      <c r="M147" s="25">
        <v>1</v>
      </c>
      <c r="N147" s="178">
        <v>2.5000000000000001E-2</v>
      </c>
      <c r="O147" s="123" t="s">
        <v>601</v>
      </c>
      <c r="P147" s="218">
        <v>0.72</v>
      </c>
      <c r="Q147" s="172" t="s">
        <v>839</v>
      </c>
      <c r="R147" s="238">
        <v>0.85</v>
      </c>
      <c r="S147" s="172" t="s">
        <v>901</v>
      </c>
      <c r="T147" s="233"/>
      <c r="U147" s="71"/>
    </row>
    <row r="148" spans="1:22" ht="281.25" customHeight="1">
      <c r="A148" s="289"/>
      <c r="B148" s="290"/>
      <c r="C148" s="79" t="s">
        <v>366</v>
      </c>
      <c r="D148" s="23">
        <v>0.1</v>
      </c>
      <c r="E148" s="15" t="s">
        <v>107</v>
      </c>
      <c r="F148" s="24">
        <v>4</v>
      </c>
      <c r="G148" s="79" t="s">
        <v>367</v>
      </c>
      <c r="H148" s="21">
        <v>43102</v>
      </c>
      <c r="I148" s="21">
        <v>43464</v>
      </c>
      <c r="J148" s="26"/>
      <c r="K148" s="26"/>
      <c r="L148" s="26"/>
      <c r="M148" s="26">
        <v>4</v>
      </c>
      <c r="N148" s="178">
        <v>1.4999999999999999E-2</v>
      </c>
      <c r="O148" s="121" t="s">
        <v>602</v>
      </c>
      <c r="P148" s="218">
        <v>0.62</v>
      </c>
      <c r="Q148" s="172" t="s">
        <v>792</v>
      </c>
      <c r="R148" s="226">
        <v>0.93</v>
      </c>
      <c r="S148" s="172" t="s">
        <v>902</v>
      </c>
      <c r="T148" s="233"/>
      <c r="U148" s="71"/>
    </row>
    <row r="149" spans="1:22" ht="409.5">
      <c r="A149" s="289"/>
      <c r="B149" s="290"/>
      <c r="C149" s="79" t="s">
        <v>368</v>
      </c>
      <c r="D149" s="23">
        <v>0.1</v>
      </c>
      <c r="E149" s="15" t="s">
        <v>107</v>
      </c>
      <c r="F149" s="24">
        <v>1</v>
      </c>
      <c r="G149" s="79" t="s">
        <v>369</v>
      </c>
      <c r="H149" s="21">
        <v>43102</v>
      </c>
      <c r="I149" s="21">
        <v>43464</v>
      </c>
      <c r="J149" s="25"/>
      <c r="K149" s="25"/>
      <c r="L149" s="25"/>
      <c r="M149" s="25">
        <v>1</v>
      </c>
      <c r="N149" s="23">
        <v>2.5000000000000001E-2</v>
      </c>
      <c r="O149" s="121" t="s">
        <v>603</v>
      </c>
      <c r="P149" s="219">
        <v>0.6</v>
      </c>
      <c r="Q149" s="172" t="s">
        <v>840</v>
      </c>
      <c r="R149" s="238">
        <v>0.88</v>
      </c>
      <c r="S149" s="175" t="s">
        <v>903</v>
      </c>
      <c r="T149" s="233"/>
      <c r="U149" s="71"/>
    </row>
    <row r="150" spans="1:22">
      <c r="A150" s="75"/>
      <c r="B150" s="75"/>
      <c r="C150" s="75"/>
      <c r="D150" s="76">
        <f>SUM(D145:D149)</f>
        <v>0.5</v>
      </c>
      <c r="E150" s="75"/>
      <c r="F150" s="57"/>
      <c r="G150" s="75"/>
      <c r="H150" s="75"/>
      <c r="I150" s="75"/>
      <c r="J150" s="75"/>
      <c r="K150" s="75"/>
      <c r="L150" s="75"/>
      <c r="M150" s="75"/>
      <c r="N150" s="75"/>
      <c r="O150" s="71"/>
      <c r="P150" s="71"/>
      <c r="Q150" s="71"/>
      <c r="R150" s="195"/>
      <c r="S150" s="71"/>
      <c r="T150" s="233"/>
      <c r="U150" s="71"/>
      <c r="V150" s="71"/>
    </row>
    <row r="151" spans="1:22" ht="33.75" hidden="1">
      <c r="A151" s="255" t="s">
        <v>493</v>
      </c>
      <c r="B151" s="255"/>
      <c r="C151" s="255"/>
      <c r="D151" s="255"/>
      <c r="E151" s="255"/>
      <c r="F151" s="255"/>
      <c r="G151" s="255"/>
      <c r="H151" s="255"/>
      <c r="I151" s="255"/>
      <c r="J151" s="255"/>
      <c r="K151" s="255"/>
      <c r="L151" s="255"/>
      <c r="M151" s="255"/>
      <c r="N151" s="255"/>
      <c r="O151" s="255"/>
      <c r="P151" s="255"/>
      <c r="Q151" s="255"/>
      <c r="R151" s="255"/>
      <c r="S151" s="255"/>
      <c r="T151" s="255"/>
      <c r="U151" s="255"/>
      <c r="V151" s="255"/>
    </row>
    <row r="152" spans="1:22" ht="18.75" hidden="1">
      <c r="A152" s="253" t="s">
        <v>99</v>
      </c>
      <c r="B152" s="253" t="s">
        <v>74</v>
      </c>
      <c r="C152" s="253" t="s">
        <v>65</v>
      </c>
      <c r="D152" s="253" t="s">
        <v>66</v>
      </c>
      <c r="E152" s="253" t="s">
        <v>67</v>
      </c>
      <c r="F152" s="254" t="s">
        <v>68</v>
      </c>
      <c r="G152" s="253" t="s">
        <v>69</v>
      </c>
      <c r="H152" s="257" t="s">
        <v>70</v>
      </c>
      <c r="I152" s="257"/>
      <c r="J152" s="257" t="s">
        <v>79</v>
      </c>
      <c r="K152" s="257"/>
      <c r="L152" s="257"/>
      <c r="M152" s="257"/>
      <c r="N152" s="249" t="s">
        <v>490</v>
      </c>
      <c r="O152" s="249"/>
      <c r="P152" s="249"/>
      <c r="Q152" s="249"/>
      <c r="R152" s="249"/>
      <c r="S152" s="249"/>
      <c r="T152" s="249"/>
      <c r="U152" s="249"/>
    </row>
    <row r="153" spans="1:22" ht="15.75" hidden="1">
      <c r="A153" s="253"/>
      <c r="B153" s="253"/>
      <c r="C153" s="253"/>
      <c r="D153" s="253"/>
      <c r="E153" s="253"/>
      <c r="F153" s="254"/>
      <c r="G153" s="253"/>
      <c r="H153" s="256" t="s">
        <v>71</v>
      </c>
      <c r="I153" s="256" t="s">
        <v>176</v>
      </c>
      <c r="J153" s="14" t="s">
        <v>75</v>
      </c>
      <c r="K153" s="14" t="s">
        <v>76</v>
      </c>
      <c r="L153" s="14" t="s">
        <v>77</v>
      </c>
      <c r="M153" s="14" t="s">
        <v>78</v>
      </c>
      <c r="N153" s="250" t="s">
        <v>75</v>
      </c>
      <c r="O153" s="250"/>
      <c r="P153" s="250" t="s">
        <v>76</v>
      </c>
      <c r="Q153" s="250"/>
      <c r="R153" s="250" t="s">
        <v>77</v>
      </c>
      <c r="S153" s="250"/>
      <c r="T153" s="250" t="s">
        <v>78</v>
      </c>
      <c r="U153" s="250"/>
    </row>
    <row r="154" spans="1:22" ht="31.5" hidden="1">
      <c r="A154" s="253"/>
      <c r="B154" s="253"/>
      <c r="C154" s="253"/>
      <c r="D154" s="253"/>
      <c r="E154" s="253"/>
      <c r="F154" s="254"/>
      <c r="G154" s="253"/>
      <c r="H154" s="256"/>
      <c r="I154" s="256"/>
      <c r="J154" s="93" t="s">
        <v>64</v>
      </c>
      <c r="K154" s="53" t="s">
        <v>64</v>
      </c>
      <c r="L154" s="53" t="s">
        <v>64</v>
      </c>
      <c r="M154" s="53" t="s">
        <v>64</v>
      </c>
      <c r="N154" s="66" t="s">
        <v>492</v>
      </c>
      <c r="O154" s="66" t="s">
        <v>491</v>
      </c>
      <c r="P154" s="66" t="s">
        <v>492</v>
      </c>
      <c r="Q154" s="66" t="s">
        <v>491</v>
      </c>
      <c r="R154" s="163" t="s">
        <v>492</v>
      </c>
      <c r="S154" s="66" t="s">
        <v>491</v>
      </c>
      <c r="T154" s="66" t="s">
        <v>492</v>
      </c>
      <c r="U154" s="66" t="s">
        <v>491</v>
      </c>
    </row>
    <row r="155" spans="1:22" ht="33.75" hidden="1">
      <c r="A155" s="255" t="s">
        <v>370</v>
      </c>
      <c r="B155" s="255"/>
      <c r="C155" s="255"/>
      <c r="D155" s="255"/>
      <c r="E155" s="255"/>
      <c r="F155" s="255"/>
      <c r="G155" s="255"/>
      <c r="H155" s="255"/>
      <c r="I155" s="255"/>
      <c r="J155" s="255"/>
      <c r="K155" s="255"/>
      <c r="L155" s="255"/>
      <c r="M155" s="255"/>
      <c r="N155" s="255"/>
      <c r="O155" s="255"/>
      <c r="P155" s="255"/>
      <c r="Q155" s="255"/>
      <c r="R155" s="255"/>
      <c r="S155" s="255"/>
      <c r="T155" s="255"/>
      <c r="U155" s="255"/>
      <c r="V155" s="255"/>
    </row>
    <row r="156" spans="1:22" ht="79.5" hidden="1" customHeight="1">
      <c r="A156" s="299" t="s">
        <v>178</v>
      </c>
      <c r="B156" s="299" t="s">
        <v>179</v>
      </c>
      <c r="C156" s="68" t="s">
        <v>494</v>
      </c>
      <c r="D156" s="70">
        <v>0.03</v>
      </c>
      <c r="E156" s="86" t="s">
        <v>101</v>
      </c>
      <c r="F156" s="91" t="s">
        <v>495</v>
      </c>
      <c r="G156" s="8" t="s">
        <v>496</v>
      </c>
      <c r="H156" s="77">
        <v>43132</v>
      </c>
      <c r="I156" s="77">
        <v>43465</v>
      </c>
      <c r="J156" s="105">
        <v>0.1</v>
      </c>
      <c r="K156" s="68">
        <v>0.3</v>
      </c>
      <c r="L156" s="68">
        <v>0.6</v>
      </c>
      <c r="M156" s="68">
        <v>1</v>
      </c>
      <c r="N156" s="105">
        <v>5.5599999999999997E-2</v>
      </c>
      <c r="O156" s="105" t="s">
        <v>604</v>
      </c>
      <c r="P156" s="68"/>
      <c r="Q156" s="71"/>
      <c r="R156" s="197"/>
      <c r="S156" s="71"/>
      <c r="T156" s="205"/>
      <c r="U156" s="71"/>
    </row>
    <row r="157" spans="1:22" ht="79.5" hidden="1" customHeight="1">
      <c r="A157" s="300"/>
      <c r="B157" s="300"/>
      <c r="C157" s="68" t="s">
        <v>497</v>
      </c>
      <c r="D157" s="70">
        <v>0.03</v>
      </c>
      <c r="E157" s="86" t="s">
        <v>107</v>
      </c>
      <c r="F157" s="86">
        <v>2</v>
      </c>
      <c r="G157" s="8" t="s">
        <v>498</v>
      </c>
      <c r="H157" s="77">
        <v>43132</v>
      </c>
      <c r="I157" s="77" t="s">
        <v>499</v>
      </c>
      <c r="J157" s="105">
        <v>0.7</v>
      </c>
      <c r="K157" s="68">
        <v>1</v>
      </c>
      <c r="L157" s="68"/>
      <c r="M157" s="68"/>
      <c r="N157" s="105">
        <v>0</v>
      </c>
      <c r="O157" s="105"/>
      <c r="P157" s="68"/>
      <c r="Q157" s="71"/>
      <c r="R157" s="197"/>
      <c r="S157" s="71"/>
      <c r="T157" s="205"/>
      <c r="U157" s="71"/>
    </row>
    <row r="158" spans="1:22" ht="79.5" hidden="1" customHeight="1">
      <c r="A158" s="300"/>
      <c r="B158" s="300"/>
      <c r="C158" s="68" t="s">
        <v>500</v>
      </c>
      <c r="D158" s="70">
        <v>0.02</v>
      </c>
      <c r="E158" s="86" t="s">
        <v>107</v>
      </c>
      <c r="F158" s="86">
        <v>2</v>
      </c>
      <c r="G158" s="8" t="s">
        <v>501</v>
      </c>
      <c r="H158" s="77">
        <v>43221</v>
      </c>
      <c r="I158" s="77">
        <v>43465</v>
      </c>
      <c r="J158" s="105">
        <v>0</v>
      </c>
      <c r="K158" s="68">
        <v>0.1</v>
      </c>
      <c r="L158" s="68">
        <v>0.55000000000000004</v>
      </c>
      <c r="M158" s="68">
        <v>1</v>
      </c>
      <c r="N158" s="105">
        <v>0</v>
      </c>
      <c r="O158" s="105"/>
      <c r="P158" s="68"/>
      <c r="Q158" s="71"/>
      <c r="R158" s="197"/>
      <c r="S158" s="71"/>
      <c r="T158" s="205"/>
      <c r="U158" s="71"/>
    </row>
    <row r="159" spans="1:22" ht="79.5" hidden="1" customHeight="1">
      <c r="A159" s="300"/>
      <c r="B159" s="300"/>
      <c r="C159" s="68" t="s">
        <v>502</v>
      </c>
      <c r="D159" s="70">
        <v>0.03</v>
      </c>
      <c r="E159" s="86" t="s">
        <v>101</v>
      </c>
      <c r="F159" s="68">
        <v>0.25</v>
      </c>
      <c r="G159" s="8" t="s">
        <v>503</v>
      </c>
      <c r="H159" s="77">
        <v>43132</v>
      </c>
      <c r="I159" s="77">
        <v>43465</v>
      </c>
      <c r="J159" s="105">
        <v>0.25</v>
      </c>
      <c r="K159" s="68">
        <v>0.5</v>
      </c>
      <c r="L159" s="68">
        <v>0.75</v>
      </c>
      <c r="M159" s="68">
        <v>1</v>
      </c>
      <c r="N159" s="105">
        <v>2.0299999999999998</v>
      </c>
      <c r="O159" s="105" t="s">
        <v>605</v>
      </c>
      <c r="P159" s="68"/>
      <c r="Q159" s="71"/>
      <c r="R159" s="197"/>
      <c r="S159" s="71"/>
      <c r="T159" s="205"/>
      <c r="U159" s="71"/>
    </row>
    <row r="160" spans="1:22" ht="79.5" hidden="1" customHeight="1">
      <c r="A160" s="300"/>
      <c r="B160" s="300"/>
      <c r="C160" s="68" t="s">
        <v>504</v>
      </c>
      <c r="D160" s="70">
        <v>0.02</v>
      </c>
      <c r="E160" s="86" t="s">
        <v>101</v>
      </c>
      <c r="F160" s="68">
        <v>0.2</v>
      </c>
      <c r="G160" s="8" t="s">
        <v>505</v>
      </c>
      <c r="H160" s="77">
        <v>43132</v>
      </c>
      <c r="I160" s="77">
        <v>43465</v>
      </c>
      <c r="J160" s="105">
        <v>0.25</v>
      </c>
      <c r="K160" s="68">
        <v>0.5</v>
      </c>
      <c r="L160" s="68">
        <v>0.75</v>
      </c>
      <c r="M160" s="68">
        <v>1</v>
      </c>
      <c r="N160" s="105">
        <v>0</v>
      </c>
      <c r="O160" s="106"/>
      <c r="P160" s="68"/>
      <c r="Q160" s="71"/>
      <c r="R160" s="197"/>
      <c r="S160" s="71"/>
      <c r="T160" s="205"/>
      <c r="U160" s="71"/>
    </row>
    <row r="161" spans="1:22" ht="79.5" hidden="1" customHeight="1">
      <c r="A161" s="300"/>
      <c r="B161" s="300"/>
      <c r="C161" s="68" t="s">
        <v>506</v>
      </c>
      <c r="D161" s="70">
        <v>0.03</v>
      </c>
      <c r="E161" s="86" t="s">
        <v>107</v>
      </c>
      <c r="F161" s="86">
        <v>15</v>
      </c>
      <c r="G161" s="8" t="s">
        <v>507</v>
      </c>
      <c r="H161" s="77">
        <v>43132</v>
      </c>
      <c r="I161" s="77">
        <v>43465</v>
      </c>
      <c r="J161" s="105">
        <v>0.25</v>
      </c>
      <c r="K161" s="68">
        <v>0.5</v>
      </c>
      <c r="L161" s="68">
        <v>0.75</v>
      </c>
      <c r="M161" s="68">
        <v>1</v>
      </c>
      <c r="N161" s="105">
        <v>0.1333</v>
      </c>
      <c r="O161" s="105" t="s">
        <v>606</v>
      </c>
      <c r="P161" s="68"/>
      <c r="Q161" s="71"/>
      <c r="R161" s="197"/>
      <c r="S161" s="71"/>
      <c r="T161" s="205"/>
      <c r="U161" s="71"/>
    </row>
    <row r="162" spans="1:22" ht="79.5" hidden="1" customHeight="1">
      <c r="A162" s="300"/>
      <c r="B162" s="300"/>
      <c r="C162" s="68" t="s">
        <v>508</v>
      </c>
      <c r="D162" s="70">
        <v>0.02</v>
      </c>
      <c r="E162" s="86" t="s">
        <v>101</v>
      </c>
      <c r="F162" s="68">
        <v>1</v>
      </c>
      <c r="G162" s="8" t="s">
        <v>509</v>
      </c>
      <c r="H162" s="77">
        <v>43132</v>
      </c>
      <c r="I162" s="77">
        <v>43465</v>
      </c>
      <c r="J162" s="105">
        <v>0.25</v>
      </c>
      <c r="K162" s="68">
        <v>0.5</v>
      </c>
      <c r="L162" s="68">
        <v>0.75</v>
      </c>
      <c r="M162" s="68">
        <v>1</v>
      </c>
      <c r="N162" s="105">
        <v>0.25</v>
      </c>
      <c r="O162" s="105" t="s">
        <v>607</v>
      </c>
      <c r="P162" s="68"/>
      <c r="Q162" s="71"/>
      <c r="R162" s="197"/>
      <c r="S162" s="71"/>
      <c r="T162" s="205"/>
      <c r="U162" s="71"/>
    </row>
    <row r="163" spans="1:22" ht="79.5" hidden="1" customHeight="1">
      <c r="A163" s="300"/>
      <c r="B163" s="300"/>
      <c r="C163" s="68" t="s">
        <v>510</v>
      </c>
      <c r="D163" s="70">
        <v>0.03</v>
      </c>
      <c r="E163" s="86" t="s">
        <v>107</v>
      </c>
      <c r="F163" s="86">
        <v>1</v>
      </c>
      <c r="G163" s="8" t="s">
        <v>511</v>
      </c>
      <c r="H163" s="77">
        <v>43101</v>
      </c>
      <c r="I163" s="77">
        <v>43189</v>
      </c>
      <c r="J163" s="105">
        <v>1</v>
      </c>
      <c r="K163" s="68"/>
      <c r="L163" s="68"/>
      <c r="M163" s="68"/>
      <c r="N163" s="105">
        <v>1</v>
      </c>
      <c r="O163" s="105" t="s">
        <v>608</v>
      </c>
      <c r="P163" s="68"/>
      <c r="Q163" s="71"/>
      <c r="R163" s="197"/>
      <c r="S163" s="71"/>
      <c r="T163" s="205"/>
      <c r="U163" s="71"/>
    </row>
    <row r="164" spans="1:22" ht="79.5" hidden="1" customHeight="1">
      <c r="A164" s="300"/>
      <c r="B164" s="300"/>
      <c r="C164" s="68" t="s">
        <v>512</v>
      </c>
      <c r="D164" s="70">
        <v>0.03</v>
      </c>
      <c r="E164" s="86" t="s">
        <v>101</v>
      </c>
      <c r="F164" s="68">
        <v>0.8</v>
      </c>
      <c r="G164" s="8" t="s">
        <v>513</v>
      </c>
      <c r="H164" s="77">
        <v>43101</v>
      </c>
      <c r="I164" s="77">
        <v>43189</v>
      </c>
      <c r="J164" s="105">
        <v>1</v>
      </c>
      <c r="K164" s="68"/>
      <c r="L164" s="68"/>
      <c r="M164" s="68"/>
      <c r="N164" s="105">
        <v>1.08</v>
      </c>
      <c r="O164" s="105" t="s">
        <v>609</v>
      </c>
      <c r="P164" s="68"/>
      <c r="Q164" s="71"/>
      <c r="R164" s="197"/>
      <c r="S164" s="71"/>
      <c r="T164" s="205"/>
      <c r="U164" s="71"/>
    </row>
    <row r="165" spans="1:22" ht="79.5" hidden="1" customHeight="1">
      <c r="A165" s="300"/>
      <c r="B165" s="300"/>
      <c r="C165" s="68" t="s">
        <v>514</v>
      </c>
      <c r="D165" s="70">
        <v>0.02</v>
      </c>
      <c r="E165" s="86" t="s">
        <v>101</v>
      </c>
      <c r="F165" s="68">
        <v>1</v>
      </c>
      <c r="G165" s="8" t="s">
        <v>515</v>
      </c>
      <c r="H165" s="77">
        <v>43101</v>
      </c>
      <c r="I165" s="77">
        <v>43189</v>
      </c>
      <c r="J165" s="105">
        <v>1</v>
      </c>
      <c r="K165" s="68"/>
      <c r="L165" s="68"/>
      <c r="M165" s="68"/>
      <c r="N165" s="105">
        <v>0.76919999999999999</v>
      </c>
      <c r="O165" s="105" t="s">
        <v>610</v>
      </c>
      <c r="P165" s="68"/>
      <c r="Q165" s="71"/>
      <c r="R165" s="197"/>
      <c r="S165" s="71"/>
      <c r="T165" s="205"/>
      <c r="U165" s="71"/>
    </row>
    <row r="166" spans="1:22" ht="79.5" hidden="1" customHeight="1">
      <c r="A166" s="300"/>
      <c r="B166" s="300"/>
      <c r="C166" s="68" t="s">
        <v>516</v>
      </c>
      <c r="D166" s="70">
        <v>0.02</v>
      </c>
      <c r="E166" s="86" t="s">
        <v>101</v>
      </c>
      <c r="F166" s="68">
        <v>1</v>
      </c>
      <c r="G166" s="8" t="s">
        <v>517</v>
      </c>
      <c r="H166" s="77">
        <v>43101</v>
      </c>
      <c r="I166" s="77">
        <v>43189</v>
      </c>
      <c r="J166" s="105">
        <v>1</v>
      </c>
      <c r="K166" s="68"/>
      <c r="L166" s="68"/>
      <c r="M166" s="68"/>
      <c r="N166" s="105">
        <v>1</v>
      </c>
      <c r="O166" s="105" t="s">
        <v>611</v>
      </c>
      <c r="P166" s="68"/>
      <c r="Q166" s="71"/>
      <c r="R166" s="197"/>
      <c r="S166" s="71"/>
      <c r="T166" s="205"/>
      <c r="U166" s="71"/>
    </row>
    <row r="167" spans="1:22" ht="79.5" hidden="1" customHeight="1">
      <c r="A167" s="300"/>
      <c r="B167" s="300"/>
      <c r="C167" s="68" t="s">
        <v>518</v>
      </c>
      <c r="D167" s="70">
        <v>0.02</v>
      </c>
      <c r="E167" s="86" t="s">
        <v>107</v>
      </c>
      <c r="F167" s="86">
        <v>1</v>
      </c>
      <c r="G167" s="8" t="s">
        <v>519</v>
      </c>
      <c r="H167" s="77">
        <v>43191</v>
      </c>
      <c r="I167" s="77" t="s">
        <v>520</v>
      </c>
      <c r="J167" s="105">
        <v>0.5</v>
      </c>
      <c r="K167" s="68">
        <v>1</v>
      </c>
      <c r="L167" s="68"/>
      <c r="M167" s="68"/>
      <c r="N167" s="105">
        <v>0</v>
      </c>
      <c r="O167" s="105"/>
      <c r="P167" s="68"/>
      <c r="Q167" s="71"/>
      <c r="R167" s="197"/>
      <c r="S167" s="71"/>
      <c r="T167" s="205"/>
      <c r="U167" s="71"/>
    </row>
    <row r="168" spans="1:22" ht="79.5" hidden="1" customHeight="1">
      <c r="A168" s="300"/>
      <c r="B168" s="300"/>
      <c r="C168" s="68" t="s">
        <v>521</v>
      </c>
      <c r="D168" s="70">
        <v>0.03</v>
      </c>
      <c r="E168" s="86" t="s">
        <v>101</v>
      </c>
      <c r="F168" s="68">
        <v>0.85</v>
      </c>
      <c r="G168" s="8" t="s">
        <v>522</v>
      </c>
      <c r="H168" s="77">
        <v>43132</v>
      </c>
      <c r="I168" s="77">
        <v>43465</v>
      </c>
      <c r="J168" s="105">
        <v>0.25</v>
      </c>
      <c r="K168" s="68">
        <v>0.5</v>
      </c>
      <c r="L168" s="68">
        <v>0.75</v>
      </c>
      <c r="M168" s="68">
        <v>1</v>
      </c>
      <c r="N168" s="105">
        <v>0.1741</v>
      </c>
      <c r="O168" s="105" t="s">
        <v>612</v>
      </c>
      <c r="P168" s="68"/>
      <c r="Q168" s="71"/>
      <c r="R168" s="197"/>
      <c r="S168" s="71"/>
      <c r="T168" s="205"/>
      <c r="U168" s="71"/>
    </row>
    <row r="169" spans="1:22" ht="79.5" hidden="1" customHeight="1">
      <c r="A169" s="300"/>
      <c r="B169" s="300"/>
      <c r="C169" s="68" t="s">
        <v>521</v>
      </c>
      <c r="D169" s="70">
        <v>0.03</v>
      </c>
      <c r="E169" s="86" t="s">
        <v>101</v>
      </c>
      <c r="F169" s="68">
        <v>0.85</v>
      </c>
      <c r="G169" s="8" t="s">
        <v>523</v>
      </c>
      <c r="H169" s="77">
        <v>43132</v>
      </c>
      <c r="I169" s="77">
        <v>43465</v>
      </c>
      <c r="J169" s="105">
        <v>0.25</v>
      </c>
      <c r="K169" s="68">
        <v>0.5</v>
      </c>
      <c r="L169" s="68">
        <v>0.75</v>
      </c>
      <c r="M169" s="68">
        <v>1</v>
      </c>
      <c r="N169" s="105">
        <v>0.159</v>
      </c>
      <c r="O169" s="105" t="s">
        <v>613</v>
      </c>
      <c r="P169" s="68"/>
      <c r="Q169" s="71"/>
      <c r="R169" s="197"/>
      <c r="S169" s="71"/>
      <c r="T169" s="205"/>
      <c r="U169" s="71"/>
    </row>
    <row r="170" spans="1:22" ht="79.5" hidden="1" customHeight="1">
      <c r="A170" s="300"/>
      <c r="B170" s="300"/>
      <c r="C170" s="68" t="s">
        <v>521</v>
      </c>
      <c r="D170" s="70">
        <v>0.03</v>
      </c>
      <c r="E170" s="86" t="s">
        <v>101</v>
      </c>
      <c r="F170" s="68">
        <v>0.8</v>
      </c>
      <c r="G170" s="8" t="s">
        <v>524</v>
      </c>
      <c r="H170" s="77">
        <v>43132</v>
      </c>
      <c r="I170" s="77">
        <v>43465</v>
      </c>
      <c r="J170" s="105">
        <v>0.25</v>
      </c>
      <c r="K170" s="68">
        <v>0.5</v>
      </c>
      <c r="L170" s="68">
        <v>0.75</v>
      </c>
      <c r="M170" s="68">
        <v>1</v>
      </c>
      <c r="N170" s="105">
        <v>0.18179999999999999</v>
      </c>
      <c r="O170" s="105" t="s">
        <v>614</v>
      </c>
      <c r="P170" s="68"/>
      <c r="Q170" s="71"/>
      <c r="R170" s="197"/>
      <c r="S170" s="71"/>
      <c r="T170" s="205"/>
      <c r="U170" s="71"/>
    </row>
    <row r="171" spans="1:22" ht="79.5" hidden="1" customHeight="1">
      <c r="A171" s="300"/>
      <c r="B171" s="300"/>
      <c r="C171" s="68" t="s">
        <v>525</v>
      </c>
      <c r="D171" s="70">
        <v>0.03</v>
      </c>
      <c r="E171" s="86" t="s">
        <v>107</v>
      </c>
      <c r="F171" s="86">
        <v>4</v>
      </c>
      <c r="G171" s="8" t="s">
        <v>526</v>
      </c>
      <c r="H171" s="77">
        <v>43132</v>
      </c>
      <c r="I171" s="77">
        <v>43159</v>
      </c>
      <c r="J171" s="105">
        <v>1</v>
      </c>
      <c r="K171" s="68"/>
      <c r="L171" s="68"/>
      <c r="M171" s="68"/>
      <c r="N171" s="105">
        <v>0.5</v>
      </c>
      <c r="O171" s="105" t="s">
        <v>615</v>
      </c>
      <c r="P171" s="68"/>
      <c r="Q171" s="71"/>
      <c r="R171" s="197"/>
      <c r="S171" s="71"/>
      <c r="T171" s="205"/>
      <c r="U171" s="71"/>
    </row>
    <row r="172" spans="1:22" ht="252" hidden="1">
      <c r="A172" s="300"/>
      <c r="B172" s="300"/>
      <c r="C172" s="68" t="s">
        <v>527</v>
      </c>
      <c r="D172" s="70">
        <v>0.03</v>
      </c>
      <c r="E172" s="86" t="s">
        <v>107</v>
      </c>
      <c r="F172" s="86">
        <v>4</v>
      </c>
      <c r="G172" s="8" t="s">
        <v>528</v>
      </c>
      <c r="H172" s="77">
        <v>43160</v>
      </c>
      <c r="I172" s="77">
        <v>43465</v>
      </c>
      <c r="J172" s="105">
        <v>0.25</v>
      </c>
      <c r="K172" s="68">
        <v>0.5</v>
      </c>
      <c r="L172" s="68">
        <v>0.75</v>
      </c>
      <c r="M172" s="68">
        <v>1</v>
      </c>
      <c r="N172" s="105">
        <v>0</v>
      </c>
      <c r="O172" s="105" t="s">
        <v>616</v>
      </c>
      <c r="P172" s="68"/>
      <c r="Q172" s="71"/>
      <c r="R172" s="197"/>
      <c r="S172" s="71"/>
      <c r="T172" s="205"/>
      <c r="U172" s="71"/>
    </row>
    <row r="173" spans="1:22" ht="47.25" hidden="1">
      <c r="A173" s="300"/>
      <c r="B173" s="300"/>
      <c r="C173" s="68" t="s">
        <v>529</v>
      </c>
      <c r="D173" s="70">
        <v>0.02</v>
      </c>
      <c r="E173" s="86" t="s">
        <v>107</v>
      </c>
      <c r="F173" s="86">
        <v>1</v>
      </c>
      <c r="G173" s="8" t="s">
        <v>530</v>
      </c>
      <c r="H173" s="77">
        <v>43132</v>
      </c>
      <c r="I173" s="77">
        <v>43159</v>
      </c>
      <c r="J173" s="105">
        <v>1</v>
      </c>
      <c r="K173" s="68"/>
      <c r="L173" s="68"/>
      <c r="M173" s="68"/>
      <c r="N173" s="105">
        <v>0</v>
      </c>
      <c r="O173" s="106"/>
      <c r="P173" s="68"/>
      <c r="Q173" s="71"/>
      <c r="R173" s="197"/>
      <c r="S173" s="71"/>
      <c r="T173" s="205"/>
      <c r="U173" s="71"/>
    </row>
    <row r="174" spans="1:22" ht="47.25" hidden="1">
      <c r="A174" s="301"/>
      <c r="B174" s="301"/>
      <c r="C174" s="68" t="s">
        <v>531</v>
      </c>
      <c r="D174" s="70">
        <v>0.03</v>
      </c>
      <c r="E174" s="86" t="s">
        <v>101</v>
      </c>
      <c r="F174" s="68">
        <v>1</v>
      </c>
      <c r="G174" s="8" t="s">
        <v>532</v>
      </c>
      <c r="H174" s="77">
        <v>43160</v>
      </c>
      <c r="I174" s="77">
        <v>43465</v>
      </c>
      <c r="J174" s="105">
        <v>0.25</v>
      </c>
      <c r="K174" s="68">
        <v>0.5</v>
      </c>
      <c r="L174" s="68">
        <v>0.75</v>
      </c>
      <c r="M174" s="68">
        <v>1</v>
      </c>
      <c r="N174" s="105">
        <v>0</v>
      </c>
      <c r="O174" s="106"/>
      <c r="P174" s="68"/>
      <c r="Q174" s="71"/>
      <c r="R174" s="197"/>
      <c r="S174" s="71"/>
      <c r="T174" s="205"/>
      <c r="U174" s="71"/>
    </row>
    <row r="175" spans="1:22" hidden="1">
      <c r="A175" s="75"/>
      <c r="B175" s="75"/>
      <c r="C175" s="89"/>
      <c r="D175" s="76">
        <f>SUM(D156:D174)</f>
        <v>0.50000000000000022</v>
      </c>
      <c r="E175" s="89"/>
      <c r="F175" s="90"/>
      <c r="G175" s="89"/>
      <c r="H175" s="89"/>
      <c r="I175" s="89"/>
      <c r="J175" s="89"/>
      <c r="K175" s="89"/>
      <c r="L175" s="89"/>
      <c r="M175" s="89"/>
      <c r="N175" s="89"/>
      <c r="O175" s="71"/>
      <c r="P175" s="71"/>
      <c r="Q175" s="71"/>
      <c r="R175" s="195"/>
      <c r="S175" s="71"/>
      <c r="T175" s="233"/>
      <c r="U175" s="71"/>
      <c r="V175" s="71"/>
    </row>
    <row r="176" spans="1:22" ht="23.25" hidden="1" customHeight="1">
      <c r="A176" s="255" t="s">
        <v>493</v>
      </c>
      <c r="B176" s="255"/>
      <c r="C176" s="255"/>
      <c r="D176" s="255"/>
      <c r="E176" s="255"/>
      <c r="F176" s="255"/>
      <c r="G176" s="255"/>
      <c r="H176" s="255"/>
      <c r="I176" s="255"/>
      <c r="J176" s="255"/>
      <c r="K176" s="255"/>
      <c r="L176" s="255"/>
      <c r="M176" s="255"/>
      <c r="N176" s="255"/>
      <c r="O176" s="255"/>
      <c r="P176" s="255"/>
      <c r="Q176" s="255"/>
      <c r="R176" s="255"/>
      <c r="S176" s="255"/>
      <c r="T176" s="255"/>
      <c r="U176" s="255"/>
      <c r="V176" s="255"/>
    </row>
    <row r="177" spans="1:22" ht="15.75" hidden="1" customHeight="1">
      <c r="A177" s="253" t="s">
        <v>99</v>
      </c>
      <c r="B177" s="253" t="s">
        <v>74</v>
      </c>
      <c r="C177" s="253" t="s">
        <v>65</v>
      </c>
      <c r="D177" s="253" t="s">
        <v>66</v>
      </c>
      <c r="E177" s="253" t="s">
        <v>67</v>
      </c>
      <c r="F177" s="254" t="s">
        <v>68</v>
      </c>
      <c r="G177" s="253" t="s">
        <v>69</v>
      </c>
      <c r="H177" s="257" t="s">
        <v>70</v>
      </c>
      <c r="I177" s="257"/>
      <c r="J177" s="257" t="s">
        <v>79</v>
      </c>
      <c r="K177" s="257"/>
      <c r="L177" s="257"/>
      <c r="M177" s="257"/>
      <c r="N177" s="249" t="s">
        <v>490</v>
      </c>
      <c r="O177" s="249"/>
      <c r="P177" s="249"/>
      <c r="Q177" s="249"/>
      <c r="R177" s="249"/>
      <c r="S177" s="249"/>
      <c r="T177" s="249"/>
      <c r="U177" s="249"/>
    </row>
    <row r="178" spans="1:22" ht="15.75" hidden="1">
      <c r="A178" s="253"/>
      <c r="B178" s="253"/>
      <c r="C178" s="253"/>
      <c r="D178" s="253"/>
      <c r="E178" s="253"/>
      <c r="F178" s="254"/>
      <c r="G178" s="253"/>
      <c r="H178" s="256" t="s">
        <v>71</v>
      </c>
      <c r="I178" s="256" t="s">
        <v>176</v>
      </c>
      <c r="J178" s="14" t="s">
        <v>75</v>
      </c>
      <c r="K178" s="14" t="s">
        <v>76</v>
      </c>
      <c r="L178" s="14" t="s">
        <v>77</v>
      </c>
      <c r="M178" s="14" t="s">
        <v>78</v>
      </c>
      <c r="N178" s="250" t="s">
        <v>75</v>
      </c>
      <c r="O178" s="250"/>
      <c r="P178" s="250" t="s">
        <v>76</v>
      </c>
      <c r="Q178" s="250"/>
      <c r="R178" s="250" t="s">
        <v>77</v>
      </c>
      <c r="S178" s="250"/>
      <c r="T178" s="250" t="s">
        <v>78</v>
      </c>
      <c r="U178" s="250"/>
    </row>
    <row r="179" spans="1:22" ht="31.5" hidden="1">
      <c r="A179" s="253"/>
      <c r="B179" s="253"/>
      <c r="C179" s="253"/>
      <c r="D179" s="253"/>
      <c r="E179" s="253"/>
      <c r="F179" s="254"/>
      <c r="G179" s="253"/>
      <c r="H179" s="256"/>
      <c r="I179" s="256"/>
      <c r="J179" s="93" t="s">
        <v>64</v>
      </c>
      <c r="K179" s="53" t="s">
        <v>64</v>
      </c>
      <c r="L179" s="53" t="s">
        <v>64</v>
      </c>
      <c r="M179" s="53" t="s">
        <v>64</v>
      </c>
      <c r="N179" s="66" t="s">
        <v>492</v>
      </c>
      <c r="O179" s="66" t="s">
        <v>491</v>
      </c>
      <c r="P179" s="66" t="s">
        <v>492</v>
      </c>
      <c r="Q179" s="66" t="s">
        <v>491</v>
      </c>
      <c r="R179" s="163" t="s">
        <v>492</v>
      </c>
      <c r="S179" s="66" t="s">
        <v>491</v>
      </c>
      <c r="T179" s="66" t="s">
        <v>492</v>
      </c>
      <c r="U179" s="66" t="s">
        <v>491</v>
      </c>
    </row>
    <row r="180" spans="1:22" ht="33.75" hidden="1">
      <c r="A180" s="255" t="s">
        <v>371</v>
      </c>
      <c r="B180" s="255"/>
      <c r="C180" s="255"/>
      <c r="D180" s="255"/>
      <c r="E180" s="255"/>
      <c r="F180" s="255"/>
      <c r="G180" s="255"/>
      <c r="H180" s="255"/>
      <c r="I180" s="255"/>
      <c r="J180" s="255"/>
      <c r="K180" s="255"/>
      <c r="L180" s="255"/>
      <c r="M180" s="255"/>
      <c r="N180" s="255"/>
      <c r="O180" s="255"/>
      <c r="P180" s="255"/>
      <c r="Q180" s="255"/>
      <c r="R180" s="255"/>
      <c r="S180" s="255"/>
      <c r="T180" s="255"/>
      <c r="U180" s="255"/>
      <c r="V180" s="255"/>
    </row>
    <row r="181" spans="1:22" ht="153" hidden="1">
      <c r="A181" s="303"/>
      <c r="B181" s="303"/>
      <c r="C181" s="44" t="s">
        <v>372</v>
      </c>
      <c r="D181" s="27">
        <v>0.25</v>
      </c>
      <c r="E181" s="58" t="s">
        <v>101</v>
      </c>
      <c r="F181" s="31">
        <v>0.9</v>
      </c>
      <c r="G181" s="45" t="s">
        <v>373</v>
      </c>
      <c r="H181" s="21">
        <v>43102</v>
      </c>
      <c r="I181" s="21">
        <v>43464</v>
      </c>
      <c r="J181" s="94"/>
      <c r="K181" s="30">
        <v>0.3</v>
      </c>
      <c r="L181" s="58"/>
      <c r="M181" s="31">
        <v>0.9</v>
      </c>
      <c r="N181" s="124">
        <v>0.2</v>
      </c>
      <c r="O181" s="99" t="s">
        <v>617</v>
      </c>
      <c r="P181" s="71"/>
      <c r="Q181" s="71"/>
      <c r="R181" s="195"/>
      <c r="S181" s="71"/>
      <c r="T181" s="233"/>
      <c r="U181" s="71"/>
    </row>
    <row r="182" spans="1:22" ht="90" hidden="1">
      <c r="A182" s="303"/>
      <c r="B182" s="303"/>
      <c r="C182" s="46" t="s">
        <v>374</v>
      </c>
      <c r="D182" s="27">
        <v>0.25</v>
      </c>
      <c r="E182" s="58" t="s">
        <v>101</v>
      </c>
      <c r="F182" s="31">
        <v>0.8</v>
      </c>
      <c r="G182" s="50" t="s">
        <v>375</v>
      </c>
      <c r="H182" s="21">
        <v>43102</v>
      </c>
      <c r="I182" s="21">
        <v>43464</v>
      </c>
      <c r="J182" s="94"/>
      <c r="K182" s="30">
        <v>0.3</v>
      </c>
      <c r="L182" s="58"/>
      <c r="M182" s="31">
        <v>0.8</v>
      </c>
      <c r="N182" s="124">
        <v>0.5</v>
      </c>
      <c r="O182" s="99" t="s">
        <v>618</v>
      </c>
      <c r="P182" s="71"/>
      <c r="Q182" s="71"/>
      <c r="R182" s="195"/>
      <c r="S182" s="71"/>
      <c r="T182" s="233"/>
      <c r="U182" s="71"/>
    </row>
    <row r="183" spans="1:22" hidden="1">
      <c r="A183" s="75"/>
      <c r="B183" s="75"/>
      <c r="C183" s="75"/>
      <c r="D183" s="76">
        <f>SUM(D181:D182)</f>
        <v>0.5</v>
      </c>
      <c r="E183" s="75"/>
      <c r="F183" s="57"/>
      <c r="G183" s="75"/>
      <c r="H183" s="75"/>
      <c r="I183" s="75"/>
      <c r="J183" s="75"/>
      <c r="K183" s="75"/>
      <c r="L183" s="75"/>
      <c r="M183" s="75"/>
      <c r="N183" s="75"/>
      <c r="O183" s="71"/>
      <c r="P183" s="71"/>
      <c r="Q183" s="71"/>
      <c r="R183" s="195"/>
      <c r="S183" s="71"/>
      <c r="T183" s="233"/>
      <c r="U183" s="71"/>
      <c r="V183" s="71"/>
    </row>
    <row r="184" spans="1:22" ht="33.75" hidden="1">
      <c r="A184" s="255" t="s">
        <v>493</v>
      </c>
      <c r="B184" s="255"/>
      <c r="C184" s="255"/>
      <c r="D184" s="255"/>
      <c r="E184" s="255"/>
      <c r="F184" s="255"/>
      <c r="G184" s="255"/>
      <c r="H184" s="255"/>
      <c r="I184" s="255"/>
      <c r="J184" s="255"/>
      <c r="K184" s="255"/>
      <c r="L184" s="255"/>
      <c r="M184" s="255"/>
      <c r="N184" s="255"/>
      <c r="O184" s="255"/>
      <c r="P184" s="255"/>
      <c r="Q184" s="255"/>
      <c r="R184" s="255"/>
      <c r="S184" s="255"/>
      <c r="T184" s="255"/>
      <c r="U184" s="255"/>
      <c r="V184" s="255"/>
    </row>
    <row r="185" spans="1:22" ht="18.75" hidden="1">
      <c r="A185" s="253" t="s">
        <v>99</v>
      </c>
      <c r="B185" s="253" t="s">
        <v>74</v>
      </c>
      <c r="C185" s="253" t="s">
        <v>65</v>
      </c>
      <c r="D185" s="253" t="s">
        <v>66</v>
      </c>
      <c r="E185" s="253" t="s">
        <v>67</v>
      </c>
      <c r="F185" s="254" t="s">
        <v>68</v>
      </c>
      <c r="G185" s="253" t="s">
        <v>69</v>
      </c>
      <c r="H185" s="257" t="s">
        <v>70</v>
      </c>
      <c r="I185" s="257"/>
      <c r="J185" s="257" t="s">
        <v>79</v>
      </c>
      <c r="K185" s="257"/>
      <c r="L185" s="257"/>
      <c r="M185" s="257"/>
      <c r="N185" s="249" t="s">
        <v>490</v>
      </c>
      <c r="O185" s="249"/>
      <c r="P185" s="249"/>
      <c r="Q185" s="249"/>
      <c r="R185" s="249"/>
      <c r="S185" s="249"/>
      <c r="T185" s="249"/>
      <c r="U185" s="249"/>
    </row>
    <row r="186" spans="1:22" ht="15.75" hidden="1">
      <c r="A186" s="253"/>
      <c r="B186" s="253"/>
      <c r="C186" s="253"/>
      <c r="D186" s="253"/>
      <c r="E186" s="253"/>
      <c r="F186" s="254"/>
      <c r="G186" s="253"/>
      <c r="H186" s="256" t="s">
        <v>71</v>
      </c>
      <c r="I186" s="256" t="s">
        <v>176</v>
      </c>
      <c r="J186" s="14" t="s">
        <v>75</v>
      </c>
      <c r="K186" s="14" t="s">
        <v>76</v>
      </c>
      <c r="L186" s="14" t="s">
        <v>77</v>
      </c>
      <c r="M186" s="14" t="s">
        <v>78</v>
      </c>
      <c r="N186" s="250" t="s">
        <v>75</v>
      </c>
      <c r="O186" s="250"/>
      <c r="P186" s="250" t="s">
        <v>76</v>
      </c>
      <c r="Q186" s="250"/>
      <c r="R186" s="250" t="s">
        <v>77</v>
      </c>
      <c r="S186" s="250"/>
      <c r="T186" s="250" t="s">
        <v>78</v>
      </c>
      <c r="U186" s="250"/>
    </row>
    <row r="187" spans="1:22" ht="31.5" hidden="1">
      <c r="A187" s="253"/>
      <c r="B187" s="253"/>
      <c r="C187" s="253"/>
      <c r="D187" s="253"/>
      <c r="E187" s="253"/>
      <c r="F187" s="254"/>
      <c r="G187" s="253"/>
      <c r="H187" s="256"/>
      <c r="I187" s="256"/>
      <c r="J187" s="93" t="s">
        <v>64</v>
      </c>
      <c r="K187" s="53" t="s">
        <v>64</v>
      </c>
      <c r="L187" s="53" t="s">
        <v>64</v>
      </c>
      <c r="M187" s="53" t="s">
        <v>64</v>
      </c>
      <c r="N187" s="66" t="s">
        <v>492</v>
      </c>
      <c r="O187" s="66" t="s">
        <v>491</v>
      </c>
      <c r="P187" s="66" t="s">
        <v>492</v>
      </c>
      <c r="Q187" s="66" t="s">
        <v>491</v>
      </c>
      <c r="R187" s="163" t="s">
        <v>492</v>
      </c>
      <c r="S187" s="66" t="s">
        <v>491</v>
      </c>
      <c r="T187" s="66" t="s">
        <v>492</v>
      </c>
      <c r="U187" s="66" t="s">
        <v>491</v>
      </c>
    </row>
    <row r="188" spans="1:22" ht="33.75" hidden="1">
      <c r="A188" s="255" t="s">
        <v>376</v>
      </c>
      <c r="B188" s="255"/>
      <c r="C188" s="255"/>
      <c r="D188" s="255"/>
      <c r="E188" s="255"/>
      <c r="F188" s="255"/>
      <c r="G188" s="255"/>
      <c r="H188" s="255"/>
      <c r="I188" s="255"/>
      <c r="J188" s="255"/>
      <c r="K188" s="255"/>
      <c r="L188" s="255"/>
      <c r="M188" s="255"/>
      <c r="N188" s="255"/>
      <c r="O188" s="255"/>
      <c r="P188" s="255"/>
      <c r="Q188" s="255"/>
      <c r="R188" s="255"/>
      <c r="S188" s="255"/>
      <c r="T188" s="255"/>
      <c r="U188" s="255"/>
      <c r="V188" s="255"/>
    </row>
    <row r="189" spans="1:22" ht="280.5" hidden="1">
      <c r="A189" s="289" t="s">
        <v>178</v>
      </c>
      <c r="B189" s="241" t="s">
        <v>179</v>
      </c>
      <c r="C189" s="32" t="s">
        <v>377</v>
      </c>
      <c r="D189" s="33">
        <v>0.09</v>
      </c>
      <c r="E189" s="58" t="s">
        <v>107</v>
      </c>
      <c r="F189" s="58">
        <v>4</v>
      </c>
      <c r="G189" s="58" t="s">
        <v>378</v>
      </c>
      <c r="H189" s="28">
        <v>43101</v>
      </c>
      <c r="I189" s="28">
        <v>43465</v>
      </c>
      <c r="J189" s="33">
        <v>0.25</v>
      </c>
      <c r="K189" s="29">
        <v>2</v>
      </c>
      <c r="L189" s="29">
        <v>3</v>
      </c>
      <c r="M189" s="29">
        <v>4</v>
      </c>
      <c r="N189" s="41">
        <v>0.5</v>
      </c>
      <c r="O189" s="121" t="s">
        <v>619</v>
      </c>
      <c r="P189" s="71"/>
      <c r="Q189" s="71"/>
      <c r="R189" s="195"/>
      <c r="S189" s="71"/>
      <c r="T189" s="233"/>
      <c r="U189" s="71"/>
    </row>
    <row r="190" spans="1:22" ht="76.5" hidden="1">
      <c r="A190" s="289"/>
      <c r="B190" s="241"/>
      <c r="C190" s="58" t="s">
        <v>379</v>
      </c>
      <c r="D190" s="33">
        <v>0.04</v>
      </c>
      <c r="E190" s="58" t="s">
        <v>107</v>
      </c>
      <c r="F190" s="58">
        <v>1</v>
      </c>
      <c r="G190" s="58" t="s">
        <v>380</v>
      </c>
      <c r="H190" s="28">
        <v>43101</v>
      </c>
      <c r="I190" s="28">
        <v>43465</v>
      </c>
      <c r="J190" s="33">
        <v>0.25</v>
      </c>
      <c r="K190" s="34">
        <v>0.5</v>
      </c>
      <c r="L190" s="34">
        <v>0.75</v>
      </c>
      <c r="M190" s="34">
        <v>1</v>
      </c>
      <c r="N190" s="41">
        <v>0.25</v>
      </c>
      <c r="O190" s="121" t="s">
        <v>620</v>
      </c>
      <c r="P190" s="71"/>
      <c r="Q190" s="71"/>
      <c r="R190" s="195"/>
      <c r="S190" s="71"/>
      <c r="T190" s="233"/>
      <c r="U190" s="71"/>
    </row>
    <row r="191" spans="1:22" ht="153" hidden="1">
      <c r="A191" s="289"/>
      <c r="B191" s="241"/>
      <c r="C191" s="58" t="s">
        <v>381</v>
      </c>
      <c r="D191" s="33">
        <v>0.09</v>
      </c>
      <c r="E191" s="58" t="s">
        <v>107</v>
      </c>
      <c r="F191" s="58">
        <v>2</v>
      </c>
      <c r="G191" s="58" t="s">
        <v>382</v>
      </c>
      <c r="H191" s="28">
        <v>43101</v>
      </c>
      <c r="I191" s="28">
        <v>43373</v>
      </c>
      <c r="J191" s="33">
        <v>0.5</v>
      </c>
      <c r="K191" s="29"/>
      <c r="L191" s="29">
        <v>2</v>
      </c>
      <c r="M191" s="29"/>
      <c r="N191" s="41">
        <v>0</v>
      </c>
      <c r="O191" s="125" t="s">
        <v>621</v>
      </c>
      <c r="P191" s="71"/>
      <c r="Q191" s="71"/>
      <c r="R191" s="195"/>
      <c r="S191" s="71"/>
      <c r="T191" s="233"/>
      <c r="U191" s="71"/>
    </row>
    <row r="192" spans="1:22" ht="382.5" hidden="1">
      <c r="A192" s="289"/>
      <c r="B192" s="241"/>
      <c r="C192" s="58" t="s">
        <v>383</v>
      </c>
      <c r="D192" s="33">
        <v>0.09</v>
      </c>
      <c r="E192" s="58" t="s">
        <v>107</v>
      </c>
      <c r="F192" s="58">
        <v>0.4</v>
      </c>
      <c r="G192" s="58" t="s">
        <v>384</v>
      </c>
      <c r="H192" s="28">
        <v>43101</v>
      </c>
      <c r="I192" s="28">
        <v>43465</v>
      </c>
      <c r="J192" s="33">
        <v>0.25</v>
      </c>
      <c r="K192" s="35">
        <v>0.2</v>
      </c>
      <c r="L192" s="35">
        <v>0.3</v>
      </c>
      <c r="M192" s="35">
        <v>0.4</v>
      </c>
      <c r="N192" s="41">
        <v>0.25</v>
      </c>
      <c r="O192" s="121" t="s">
        <v>622</v>
      </c>
      <c r="P192" s="71"/>
      <c r="Q192" s="71"/>
      <c r="R192" s="195"/>
      <c r="S192" s="71"/>
      <c r="T192" s="233"/>
      <c r="U192" s="71"/>
    </row>
    <row r="193" spans="1:22" ht="191.25" hidden="1">
      <c r="A193" s="289"/>
      <c r="B193" s="241"/>
      <c r="C193" s="58" t="s">
        <v>385</v>
      </c>
      <c r="D193" s="33">
        <v>0.04</v>
      </c>
      <c r="E193" s="58" t="s">
        <v>107</v>
      </c>
      <c r="F193" s="58">
        <v>4</v>
      </c>
      <c r="G193" s="58" t="s">
        <v>386</v>
      </c>
      <c r="H193" s="28">
        <v>43101</v>
      </c>
      <c r="I193" s="28">
        <v>43465</v>
      </c>
      <c r="J193" s="33">
        <v>0.25</v>
      </c>
      <c r="K193" s="29">
        <v>2</v>
      </c>
      <c r="L193" s="29">
        <v>3</v>
      </c>
      <c r="M193" s="29">
        <v>4</v>
      </c>
      <c r="N193" s="41">
        <v>0.25</v>
      </c>
      <c r="O193" s="125" t="s">
        <v>623</v>
      </c>
      <c r="P193" s="71"/>
      <c r="Q193" s="71"/>
      <c r="R193" s="195"/>
      <c r="S193" s="71"/>
      <c r="T193" s="233"/>
      <c r="U193" s="71"/>
    </row>
    <row r="194" spans="1:22" ht="293.25" hidden="1">
      <c r="A194" s="289"/>
      <c r="B194" s="241"/>
      <c r="C194" s="58" t="s">
        <v>387</v>
      </c>
      <c r="D194" s="33">
        <v>0.06</v>
      </c>
      <c r="E194" s="58" t="s">
        <v>107</v>
      </c>
      <c r="F194" s="58">
        <v>6</v>
      </c>
      <c r="G194" s="58" t="s">
        <v>388</v>
      </c>
      <c r="H194" s="28">
        <v>43101</v>
      </c>
      <c r="I194" s="28">
        <v>43465</v>
      </c>
      <c r="J194" s="33">
        <v>0.25</v>
      </c>
      <c r="K194" s="29">
        <v>3</v>
      </c>
      <c r="L194" s="29">
        <v>4</v>
      </c>
      <c r="M194" s="29">
        <v>6</v>
      </c>
      <c r="N194" s="41">
        <v>0.5</v>
      </c>
      <c r="O194" s="125" t="s">
        <v>624</v>
      </c>
      <c r="P194" s="71"/>
      <c r="Q194" s="71"/>
      <c r="R194" s="195"/>
      <c r="S194" s="71"/>
      <c r="T194" s="233"/>
      <c r="U194" s="71"/>
    </row>
    <row r="195" spans="1:22" ht="409.5" hidden="1">
      <c r="A195" s="289"/>
      <c r="B195" s="241"/>
      <c r="C195" s="58" t="s">
        <v>389</v>
      </c>
      <c r="D195" s="33">
        <v>0.09</v>
      </c>
      <c r="E195" s="58" t="s">
        <v>107</v>
      </c>
      <c r="F195" s="58">
        <v>4</v>
      </c>
      <c r="G195" s="58" t="s">
        <v>390</v>
      </c>
      <c r="H195" s="28">
        <v>43101</v>
      </c>
      <c r="I195" s="28">
        <v>43465</v>
      </c>
      <c r="J195" s="33">
        <v>0.25</v>
      </c>
      <c r="K195" s="29">
        <v>2</v>
      </c>
      <c r="L195" s="29">
        <v>3</v>
      </c>
      <c r="M195" s="29">
        <v>4</v>
      </c>
      <c r="N195" s="41">
        <v>0.25</v>
      </c>
      <c r="O195" s="125" t="s">
        <v>625</v>
      </c>
      <c r="P195" s="71"/>
      <c r="Q195" s="71"/>
      <c r="R195" s="195"/>
      <c r="S195" s="71"/>
      <c r="T195" s="233"/>
      <c r="U195" s="71"/>
    </row>
    <row r="196" spans="1:22" hidden="1">
      <c r="A196" s="75"/>
      <c r="B196" s="75"/>
      <c r="C196" s="75"/>
      <c r="D196" s="76">
        <f>SUM(D189:D195)</f>
        <v>0.5</v>
      </c>
      <c r="E196" s="75"/>
      <c r="F196" s="57"/>
      <c r="G196" s="75"/>
      <c r="H196" s="75"/>
      <c r="I196" s="75"/>
      <c r="J196" s="75"/>
      <c r="K196" s="75"/>
      <c r="L196" s="75"/>
      <c r="M196" s="75"/>
      <c r="N196" s="75"/>
      <c r="O196" s="71"/>
      <c r="P196" s="71"/>
      <c r="Q196" s="71"/>
      <c r="R196" s="195"/>
      <c r="S196" s="71"/>
      <c r="T196" s="233"/>
      <c r="U196" s="71"/>
      <c r="V196" s="71"/>
    </row>
    <row r="197" spans="1:22" ht="33.75" hidden="1">
      <c r="A197" s="255" t="s">
        <v>493</v>
      </c>
      <c r="B197" s="255"/>
      <c r="C197" s="255"/>
      <c r="D197" s="255"/>
      <c r="E197" s="255"/>
      <c r="F197" s="255"/>
      <c r="G197" s="255"/>
      <c r="H197" s="255"/>
      <c r="I197" s="255"/>
      <c r="J197" s="255"/>
      <c r="K197" s="255"/>
      <c r="L197" s="255"/>
      <c r="M197" s="255"/>
      <c r="N197" s="255"/>
      <c r="O197" s="255"/>
      <c r="P197" s="255"/>
      <c r="Q197" s="255"/>
      <c r="R197" s="255"/>
      <c r="S197" s="255"/>
      <c r="T197" s="255"/>
      <c r="U197" s="255"/>
      <c r="V197" s="255"/>
    </row>
    <row r="198" spans="1:22" ht="18.75" hidden="1">
      <c r="A198" s="253" t="s">
        <v>99</v>
      </c>
      <c r="B198" s="253" t="s">
        <v>74</v>
      </c>
      <c r="C198" s="253" t="s">
        <v>65</v>
      </c>
      <c r="D198" s="253" t="s">
        <v>66</v>
      </c>
      <c r="E198" s="253" t="s">
        <v>67</v>
      </c>
      <c r="F198" s="254" t="s">
        <v>68</v>
      </c>
      <c r="G198" s="253" t="s">
        <v>69</v>
      </c>
      <c r="H198" s="257" t="s">
        <v>70</v>
      </c>
      <c r="I198" s="257"/>
      <c r="J198" s="257" t="s">
        <v>79</v>
      </c>
      <c r="K198" s="257"/>
      <c r="L198" s="257"/>
      <c r="M198" s="257"/>
      <c r="N198" s="249" t="s">
        <v>490</v>
      </c>
      <c r="O198" s="249"/>
      <c r="P198" s="249"/>
      <c r="Q198" s="249"/>
      <c r="R198" s="249"/>
      <c r="S198" s="249"/>
      <c r="T198" s="249"/>
      <c r="U198" s="249"/>
    </row>
    <row r="199" spans="1:22" ht="15.75" hidden="1">
      <c r="A199" s="253"/>
      <c r="B199" s="253"/>
      <c r="C199" s="253"/>
      <c r="D199" s="253"/>
      <c r="E199" s="253"/>
      <c r="F199" s="254"/>
      <c r="G199" s="253"/>
      <c r="H199" s="256" t="s">
        <v>71</v>
      </c>
      <c r="I199" s="256" t="s">
        <v>176</v>
      </c>
      <c r="J199" s="14" t="s">
        <v>75</v>
      </c>
      <c r="K199" s="14" t="s">
        <v>76</v>
      </c>
      <c r="L199" s="14" t="s">
        <v>77</v>
      </c>
      <c r="M199" s="14" t="s">
        <v>78</v>
      </c>
      <c r="N199" s="250" t="s">
        <v>75</v>
      </c>
      <c r="O199" s="250"/>
      <c r="P199" s="250" t="s">
        <v>76</v>
      </c>
      <c r="Q199" s="250"/>
      <c r="R199" s="250" t="s">
        <v>77</v>
      </c>
      <c r="S199" s="250"/>
      <c r="T199" s="250" t="s">
        <v>78</v>
      </c>
      <c r="U199" s="250"/>
    </row>
    <row r="200" spans="1:22" ht="31.5" hidden="1">
      <c r="A200" s="253"/>
      <c r="B200" s="253"/>
      <c r="C200" s="253"/>
      <c r="D200" s="253"/>
      <c r="E200" s="253"/>
      <c r="F200" s="254"/>
      <c r="G200" s="253"/>
      <c r="H200" s="256"/>
      <c r="I200" s="256"/>
      <c r="J200" s="93" t="s">
        <v>64</v>
      </c>
      <c r="K200" s="53" t="s">
        <v>64</v>
      </c>
      <c r="L200" s="53" t="s">
        <v>64</v>
      </c>
      <c r="M200" s="53" t="s">
        <v>64</v>
      </c>
      <c r="N200" s="66" t="s">
        <v>492</v>
      </c>
      <c r="O200" s="66" t="s">
        <v>491</v>
      </c>
      <c r="P200" s="66" t="s">
        <v>492</v>
      </c>
      <c r="Q200" s="66" t="s">
        <v>491</v>
      </c>
      <c r="R200" s="163" t="s">
        <v>492</v>
      </c>
      <c r="S200" s="66" t="s">
        <v>491</v>
      </c>
      <c r="T200" s="66" t="s">
        <v>492</v>
      </c>
      <c r="U200" s="66" t="s">
        <v>491</v>
      </c>
    </row>
    <row r="201" spans="1:22" ht="33.75" hidden="1">
      <c r="A201" s="255" t="s">
        <v>391</v>
      </c>
      <c r="B201" s="255"/>
      <c r="C201" s="255"/>
      <c r="D201" s="255"/>
      <c r="E201" s="255"/>
      <c r="F201" s="255"/>
      <c r="G201" s="255"/>
      <c r="H201" s="255"/>
      <c r="I201" s="255"/>
      <c r="J201" s="255"/>
      <c r="K201" s="255"/>
      <c r="L201" s="255"/>
      <c r="M201" s="255"/>
      <c r="N201" s="255"/>
      <c r="O201" s="255"/>
      <c r="P201" s="255"/>
      <c r="Q201" s="255"/>
      <c r="R201" s="255"/>
      <c r="S201" s="255"/>
      <c r="T201" s="255"/>
      <c r="U201" s="255"/>
      <c r="V201" s="255"/>
    </row>
    <row r="202" spans="1:22" ht="299.25" hidden="1">
      <c r="A202" s="261" t="s">
        <v>178</v>
      </c>
      <c r="B202" s="261" t="s">
        <v>179</v>
      </c>
      <c r="C202" s="100" t="s">
        <v>392</v>
      </c>
      <c r="D202" s="36">
        <v>1.125E-2</v>
      </c>
      <c r="E202" s="23" t="s">
        <v>107</v>
      </c>
      <c r="F202" s="15">
        <v>150</v>
      </c>
      <c r="G202" s="58" t="s">
        <v>393</v>
      </c>
      <c r="H202" s="28">
        <v>43101</v>
      </c>
      <c r="I202" s="28">
        <v>43404</v>
      </c>
      <c r="J202" s="23">
        <v>0.3</v>
      </c>
      <c r="K202" s="23">
        <v>0.6</v>
      </c>
      <c r="L202" s="23">
        <v>0.9</v>
      </c>
      <c r="M202" s="23">
        <v>1</v>
      </c>
      <c r="N202" s="23">
        <v>0.81</v>
      </c>
      <c r="O202" s="94" t="s">
        <v>626</v>
      </c>
      <c r="P202" s="71"/>
      <c r="Q202" s="71"/>
      <c r="R202" s="195"/>
      <c r="S202" s="71"/>
      <c r="T202" s="233"/>
      <c r="U202" s="71"/>
    </row>
    <row r="203" spans="1:22" ht="60" hidden="1">
      <c r="A203" s="271"/>
      <c r="B203" s="271"/>
      <c r="C203" s="100" t="s">
        <v>394</v>
      </c>
      <c r="D203" s="36">
        <v>6.2500000000000003E-3</v>
      </c>
      <c r="E203" s="23" t="s">
        <v>107</v>
      </c>
      <c r="F203" s="15">
        <v>1</v>
      </c>
      <c r="G203" s="241" t="s">
        <v>395</v>
      </c>
      <c r="H203" s="302">
        <v>43101</v>
      </c>
      <c r="I203" s="302">
        <v>43220</v>
      </c>
      <c r="J203" s="23">
        <v>0.75</v>
      </c>
      <c r="K203" s="23">
        <v>1</v>
      </c>
      <c r="L203" s="23"/>
      <c r="M203" s="23"/>
      <c r="N203" s="23">
        <v>0.4</v>
      </c>
      <c r="O203" s="241" t="s">
        <v>627</v>
      </c>
      <c r="P203" s="71"/>
      <c r="Q203" s="71"/>
      <c r="R203" s="195"/>
      <c r="S203" s="71"/>
      <c r="T203" s="233"/>
      <c r="U203" s="71"/>
    </row>
    <row r="204" spans="1:22" ht="60" hidden="1">
      <c r="A204" s="271"/>
      <c r="B204" s="271"/>
      <c r="C204" s="100" t="s">
        <v>396</v>
      </c>
      <c r="D204" s="36">
        <v>6.2500000000000003E-3</v>
      </c>
      <c r="E204" s="23" t="s">
        <v>107</v>
      </c>
      <c r="F204" s="15">
        <v>3</v>
      </c>
      <c r="G204" s="241"/>
      <c r="H204" s="302"/>
      <c r="I204" s="302"/>
      <c r="J204" s="23">
        <v>0.75</v>
      </c>
      <c r="K204" s="23">
        <v>1</v>
      </c>
      <c r="L204" s="23"/>
      <c r="M204" s="23"/>
      <c r="N204" s="23">
        <v>0.4</v>
      </c>
      <c r="O204" s="241" t="s">
        <v>628</v>
      </c>
      <c r="P204" s="71"/>
      <c r="Q204" s="71"/>
      <c r="R204" s="195"/>
      <c r="S204" s="71"/>
      <c r="T204" s="233"/>
      <c r="U204" s="71"/>
    </row>
    <row r="205" spans="1:22" ht="299.25" hidden="1">
      <c r="A205" s="271"/>
      <c r="B205" s="271"/>
      <c r="C205" s="100" t="s">
        <v>397</v>
      </c>
      <c r="D205" s="36">
        <v>1.125E-2</v>
      </c>
      <c r="E205" s="23" t="s">
        <v>107</v>
      </c>
      <c r="F205" s="15">
        <v>3</v>
      </c>
      <c r="G205" s="58" t="s">
        <v>398</v>
      </c>
      <c r="H205" s="28">
        <v>43101</v>
      </c>
      <c r="I205" s="28">
        <v>43251</v>
      </c>
      <c r="J205" s="23">
        <v>0.6</v>
      </c>
      <c r="K205" s="23">
        <v>1</v>
      </c>
      <c r="L205" s="23"/>
      <c r="M205" s="23"/>
      <c r="N205" s="23">
        <v>0.2</v>
      </c>
      <c r="O205" s="94" t="s">
        <v>629</v>
      </c>
      <c r="P205" s="71"/>
      <c r="Q205" s="71"/>
      <c r="R205" s="195"/>
      <c r="S205" s="71"/>
      <c r="T205" s="233"/>
      <c r="U205" s="71"/>
    </row>
    <row r="206" spans="1:22" ht="409.5" hidden="1">
      <c r="A206" s="271"/>
      <c r="B206" s="271"/>
      <c r="C206" s="100" t="s">
        <v>399</v>
      </c>
      <c r="D206" s="36">
        <v>1.125E-2</v>
      </c>
      <c r="E206" s="23" t="s">
        <v>107</v>
      </c>
      <c r="F206" s="15">
        <v>1</v>
      </c>
      <c r="G206" s="58" t="s">
        <v>400</v>
      </c>
      <c r="H206" s="28">
        <v>43101</v>
      </c>
      <c r="I206" s="28">
        <v>43434</v>
      </c>
      <c r="J206" s="23">
        <v>0.27</v>
      </c>
      <c r="K206" s="23">
        <v>0.54</v>
      </c>
      <c r="L206" s="23">
        <v>0.81</v>
      </c>
      <c r="M206" s="23">
        <v>1</v>
      </c>
      <c r="N206" s="23">
        <v>0</v>
      </c>
      <c r="O206" s="94" t="s">
        <v>630</v>
      </c>
      <c r="P206" s="71"/>
      <c r="Q206" s="71"/>
      <c r="R206" s="195"/>
      <c r="S206" s="71"/>
      <c r="T206" s="233"/>
      <c r="U206" s="71"/>
    </row>
    <row r="207" spans="1:22" ht="283.5" hidden="1">
      <c r="A207" s="271"/>
      <c r="B207" s="271"/>
      <c r="C207" s="42" t="s">
        <v>401</v>
      </c>
      <c r="D207" s="36">
        <v>1.125E-2</v>
      </c>
      <c r="E207" s="23" t="s">
        <v>101</v>
      </c>
      <c r="F207" s="23">
        <v>0.9</v>
      </c>
      <c r="G207" s="58" t="s">
        <v>402</v>
      </c>
      <c r="H207" s="28">
        <v>43101</v>
      </c>
      <c r="I207" s="28">
        <v>43434</v>
      </c>
      <c r="J207" s="23">
        <v>0.27</v>
      </c>
      <c r="K207" s="23">
        <v>0.54</v>
      </c>
      <c r="L207" s="23">
        <v>0.81</v>
      </c>
      <c r="M207" s="23">
        <v>1</v>
      </c>
      <c r="N207" s="23">
        <v>0.15</v>
      </c>
      <c r="O207" s="94" t="s">
        <v>631</v>
      </c>
      <c r="P207" s="71"/>
      <c r="Q207" s="71"/>
      <c r="R207" s="195"/>
      <c r="S207" s="71"/>
      <c r="T207" s="233"/>
      <c r="U207" s="71"/>
    </row>
    <row r="208" spans="1:22" ht="204.75" hidden="1">
      <c r="A208" s="271"/>
      <c r="B208" s="271"/>
      <c r="C208" s="42" t="s">
        <v>403</v>
      </c>
      <c r="D208" s="36">
        <v>1.125E-2</v>
      </c>
      <c r="E208" s="23" t="s">
        <v>107</v>
      </c>
      <c r="F208" s="15">
        <v>2</v>
      </c>
      <c r="G208" s="58" t="s">
        <v>404</v>
      </c>
      <c r="H208" s="28">
        <v>43101</v>
      </c>
      <c r="I208" s="28">
        <v>43434</v>
      </c>
      <c r="J208" s="23">
        <v>0.27</v>
      </c>
      <c r="K208" s="23">
        <v>0.54</v>
      </c>
      <c r="L208" s="23">
        <v>0.81</v>
      </c>
      <c r="M208" s="23">
        <v>1</v>
      </c>
      <c r="N208" s="23">
        <v>0.15</v>
      </c>
      <c r="O208" s="94" t="s">
        <v>632</v>
      </c>
      <c r="P208" s="71"/>
      <c r="Q208" s="71"/>
      <c r="R208" s="195"/>
      <c r="S208" s="71"/>
      <c r="T208" s="233"/>
      <c r="U208" s="71"/>
    </row>
    <row r="209" spans="1:21" ht="220.5" hidden="1">
      <c r="A209" s="271"/>
      <c r="B209" s="271"/>
      <c r="C209" s="42" t="s">
        <v>405</v>
      </c>
      <c r="D209" s="36">
        <v>1.125E-2</v>
      </c>
      <c r="E209" s="23" t="s">
        <v>107</v>
      </c>
      <c r="F209" s="15">
        <v>1</v>
      </c>
      <c r="G209" s="58" t="s">
        <v>406</v>
      </c>
      <c r="H209" s="28">
        <v>43101</v>
      </c>
      <c r="I209" s="28">
        <v>43434</v>
      </c>
      <c r="J209" s="23">
        <v>0.27</v>
      </c>
      <c r="K209" s="23">
        <v>0.54</v>
      </c>
      <c r="L209" s="23">
        <v>0.81</v>
      </c>
      <c r="M209" s="23">
        <v>1</v>
      </c>
      <c r="N209" s="23">
        <v>0.15</v>
      </c>
      <c r="O209" s="94" t="s">
        <v>633</v>
      </c>
      <c r="P209" s="71"/>
      <c r="Q209" s="71"/>
      <c r="R209" s="195"/>
      <c r="S209" s="71"/>
      <c r="T209" s="233"/>
      <c r="U209" s="71"/>
    </row>
    <row r="210" spans="1:21" ht="409.5" hidden="1">
      <c r="A210" s="271"/>
      <c r="B210" s="271"/>
      <c r="C210" s="100" t="s">
        <v>407</v>
      </c>
      <c r="D210" s="36">
        <v>1.125E-2</v>
      </c>
      <c r="E210" s="23" t="s">
        <v>107</v>
      </c>
      <c r="F210" s="15">
        <v>1</v>
      </c>
      <c r="G210" s="58" t="s">
        <v>408</v>
      </c>
      <c r="H210" s="28">
        <v>43101</v>
      </c>
      <c r="I210" s="28">
        <v>43404</v>
      </c>
      <c r="J210" s="23">
        <v>0.3</v>
      </c>
      <c r="K210" s="23">
        <v>0.6</v>
      </c>
      <c r="L210" s="23">
        <v>0.9</v>
      </c>
      <c r="M210" s="23">
        <v>1</v>
      </c>
      <c r="N210" s="23">
        <v>0.15</v>
      </c>
      <c r="O210" s="94" t="s">
        <v>634</v>
      </c>
      <c r="P210" s="71"/>
      <c r="Q210" s="71"/>
      <c r="R210" s="195"/>
      <c r="S210" s="71"/>
      <c r="T210" s="233"/>
      <c r="U210" s="71"/>
    </row>
    <row r="211" spans="1:21" ht="75" hidden="1">
      <c r="A211" s="271"/>
      <c r="B211" s="271"/>
      <c r="C211" s="100" t="s">
        <v>409</v>
      </c>
      <c r="D211" s="36">
        <v>1.125E-2</v>
      </c>
      <c r="E211" s="23" t="s">
        <v>107</v>
      </c>
      <c r="F211" s="15">
        <v>1</v>
      </c>
      <c r="G211" s="58" t="s">
        <v>410</v>
      </c>
      <c r="H211" s="28">
        <v>43101</v>
      </c>
      <c r="I211" s="28">
        <v>43373</v>
      </c>
      <c r="J211" s="23">
        <v>0.33</v>
      </c>
      <c r="K211" s="23">
        <v>0.66</v>
      </c>
      <c r="L211" s="23">
        <v>1</v>
      </c>
      <c r="M211" s="23"/>
      <c r="N211" s="23">
        <v>0</v>
      </c>
      <c r="O211" s="94" t="s">
        <v>635</v>
      </c>
      <c r="P211" s="71"/>
      <c r="Q211" s="71"/>
      <c r="R211" s="195"/>
      <c r="S211" s="71"/>
      <c r="T211" s="233"/>
      <c r="U211" s="71"/>
    </row>
    <row r="212" spans="1:21" ht="409.5" hidden="1">
      <c r="A212" s="271"/>
      <c r="B212" s="271"/>
      <c r="C212" s="100" t="s">
        <v>411</v>
      </c>
      <c r="D212" s="36">
        <v>1.125E-2</v>
      </c>
      <c r="E212" s="23" t="s">
        <v>101</v>
      </c>
      <c r="F212" s="23">
        <v>0.9</v>
      </c>
      <c r="G212" s="58" t="s">
        <v>412</v>
      </c>
      <c r="H212" s="28">
        <v>43101</v>
      </c>
      <c r="I212" s="28">
        <v>43434</v>
      </c>
      <c r="J212" s="23">
        <v>0.27</v>
      </c>
      <c r="K212" s="23">
        <v>0.54</v>
      </c>
      <c r="L212" s="23">
        <v>0.81</v>
      </c>
      <c r="M212" s="23">
        <v>1</v>
      </c>
      <c r="N212" s="23">
        <v>0.15</v>
      </c>
      <c r="O212" s="94" t="s">
        <v>636</v>
      </c>
      <c r="P212" s="71"/>
      <c r="Q212" s="71"/>
      <c r="R212" s="195"/>
      <c r="S212" s="71"/>
      <c r="T212" s="233"/>
      <c r="U212" s="71"/>
    </row>
    <row r="213" spans="1:21" ht="409.5" hidden="1">
      <c r="A213" s="271"/>
      <c r="B213" s="271"/>
      <c r="C213" s="100" t="s">
        <v>413</v>
      </c>
      <c r="D213" s="36">
        <v>1.125E-2</v>
      </c>
      <c r="E213" s="23" t="s">
        <v>101</v>
      </c>
      <c r="F213" s="23">
        <v>1</v>
      </c>
      <c r="G213" s="58" t="s">
        <v>414</v>
      </c>
      <c r="H213" s="28">
        <v>43101</v>
      </c>
      <c r="I213" s="28">
        <v>43465</v>
      </c>
      <c r="J213" s="23">
        <v>0.24</v>
      </c>
      <c r="K213" s="23">
        <v>0.48</v>
      </c>
      <c r="L213" s="23">
        <v>0.72</v>
      </c>
      <c r="M213" s="23">
        <v>1</v>
      </c>
      <c r="N213" s="23">
        <v>0.24</v>
      </c>
      <c r="O213" s="94" t="s">
        <v>637</v>
      </c>
      <c r="P213" s="71"/>
      <c r="Q213" s="71"/>
      <c r="R213" s="195"/>
      <c r="S213" s="71"/>
      <c r="T213" s="233"/>
      <c r="U213" s="71"/>
    </row>
    <row r="214" spans="1:21" ht="252" hidden="1">
      <c r="A214" s="271"/>
      <c r="B214" s="271"/>
      <c r="C214" s="100" t="s">
        <v>415</v>
      </c>
      <c r="D214" s="36">
        <v>3.125E-2</v>
      </c>
      <c r="E214" s="23" t="s">
        <v>101</v>
      </c>
      <c r="F214" s="23">
        <v>1</v>
      </c>
      <c r="G214" s="58" t="s">
        <v>416</v>
      </c>
      <c r="H214" s="28">
        <v>43101</v>
      </c>
      <c r="I214" s="28">
        <v>43465</v>
      </c>
      <c r="J214" s="23">
        <v>0.24</v>
      </c>
      <c r="K214" s="23">
        <v>0.48</v>
      </c>
      <c r="L214" s="23">
        <v>0.72</v>
      </c>
      <c r="M214" s="23">
        <v>1</v>
      </c>
      <c r="N214" s="23">
        <v>0.15</v>
      </c>
      <c r="O214" s="94" t="s">
        <v>638</v>
      </c>
      <c r="P214" s="71"/>
      <c r="Q214" s="71"/>
      <c r="R214" s="195"/>
      <c r="S214" s="71"/>
      <c r="T214" s="233"/>
      <c r="U214" s="71"/>
    </row>
    <row r="215" spans="1:21" ht="78.75" hidden="1">
      <c r="A215" s="271"/>
      <c r="B215" s="271"/>
      <c r="C215" s="100" t="s">
        <v>417</v>
      </c>
      <c r="D215" s="36">
        <v>3.125E-2</v>
      </c>
      <c r="E215" s="23" t="s">
        <v>101</v>
      </c>
      <c r="F215" s="23">
        <v>1</v>
      </c>
      <c r="G215" s="58" t="s">
        <v>418</v>
      </c>
      <c r="H215" s="28">
        <v>43101</v>
      </c>
      <c r="I215" s="28">
        <v>43465</v>
      </c>
      <c r="J215" s="23">
        <v>0.24</v>
      </c>
      <c r="K215" s="23">
        <v>0.48</v>
      </c>
      <c r="L215" s="23">
        <v>0.72</v>
      </c>
      <c r="M215" s="23">
        <v>1</v>
      </c>
      <c r="N215" s="23">
        <v>0.02</v>
      </c>
      <c r="O215" s="94" t="s">
        <v>639</v>
      </c>
      <c r="P215" s="71"/>
      <c r="Q215" s="71"/>
      <c r="R215" s="195"/>
      <c r="S215" s="71"/>
      <c r="T215" s="233"/>
      <c r="U215" s="71"/>
    </row>
    <row r="216" spans="1:21" ht="409.5" hidden="1">
      <c r="A216" s="271"/>
      <c r="B216" s="271"/>
      <c r="C216" s="100" t="s">
        <v>419</v>
      </c>
      <c r="D216" s="36">
        <v>3.125E-2</v>
      </c>
      <c r="E216" s="23" t="s">
        <v>101</v>
      </c>
      <c r="F216" s="23">
        <v>0.9</v>
      </c>
      <c r="G216" s="58" t="s">
        <v>420</v>
      </c>
      <c r="H216" s="28">
        <v>43101</v>
      </c>
      <c r="I216" s="28">
        <v>43465</v>
      </c>
      <c r="J216" s="23">
        <v>0.24</v>
      </c>
      <c r="K216" s="23">
        <v>0.48</v>
      </c>
      <c r="L216" s="23">
        <v>0.72</v>
      </c>
      <c r="M216" s="23">
        <v>1</v>
      </c>
      <c r="N216" s="23">
        <v>0.24</v>
      </c>
      <c r="O216" s="94" t="s">
        <v>640</v>
      </c>
      <c r="P216" s="71"/>
      <c r="Q216" s="71"/>
      <c r="R216" s="195"/>
      <c r="S216" s="71"/>
      <c r="T216" s="233"/>
      <c r="U216" s="71"/>
    </row>
    <row r="217" spans="1:21" ht="346.5" hidden="1">
      <c r="A217" s="271"/>
      <c r="B217" s="271"/>
      <c r="C217" s="100" t="s">
        <v>421</v>
      </c>
      <c r="D217" s="36">
        <v>3.125E-2</v>
      </c>
      <c r="E217" s="23" t="s">
        <v>101</v>
      </c>
      <c r="F217" s="23">
        <v>0.9</v>
      </c>
      <c r="G217" s="58" t="s">
        <v>422</v>
      </c>
      <c r="H217" s="28">
        <v>43101</v>
      </c>
      <c r="I217" s="28">
        <v>43465</v>
      </c>
      <c r="J217" s="23">
        <v>0.24</v>
      </c>
      <c r="K217" s="23">
        <v>0.48</v>
      </c>
      <c r="L217" s="23">
        <v>0.72</v>
      </c>
      <c r="M217" s="23">
        <v>1</v>
      </c>
      <c r="N217" s="23">
        <v>0.24</v>
      </c>
      <c r="O217" s="94" t="s">
        <v>641</v>
      </c>
      <c r="P217" s="71"/>
      <c r="Q217" s="71"/>
      <c r="R217" s="195"/>
      <c r="S217" s="71"/>
      <c r="T217" s="233"/>
      <c r="U217" s="71"/>
    </row>
    <row r="218" spans="1:21" ht="60" hidden="1">
      <c r="A218" s="271"/>
      <c r="B218" s="271"/>
      <c r="C218" s="100" t="s">
        <v>423</v>
      </c>
      <c r="D218" s="36">
        <v>2.5000000000000001E-2</v>
      </c>
      <c r="E218" s="23" t="s">
        <v>101</v>
      </c>
      <c r="F218" s="23">
        <v>0.7</v>
      </c>
      <c r="G218" s="58" t="s">
        <v>424</v>
      </c>
      <c r="H218" s="28">
        <v>43101</v>
      </c>
      <c r="I218" s="28">
        <v>43434</v>
      </c>
      <c r="J218" s="23">
        <v>0.27</v>
      </c>
      <c r="K218" s="23">
        <v>0.54</v>
      </c>
      <c r="L218" s="23">
        <v>0.81</v>
      </c>
      <c r="M218" s="23">
        <v>1</v>
      </c>
      <c r="N218" s="23">
        <v>0</v>
      </c>
      <c r="O218" s="94" t="s">
        <v>635</v>
      </c>
      <c r="P218" s="71"/>
      <c r="Q218" s="71"/>
      <c r="R218" s="195"/>
      <c r="S218" s="71"/>
      <c r="T218" s="233"/>
      <c r="U218" s="71"/>
    </row>
    <row r="219" spans="1:21" ht="60" hidden="1">
      <c r="A219" s="271"/>
      <c r="B219" s="271"/>
      <c r="C219" s="100" t="s">
        <v>425</v>
      </c>
      <c r="D219" s="36">
        <v>1.2500000000000001E-2</v>
      </c>
      <c r="E219" s="23" t="s">
        <v>107</v>
      </c>
      <c r="F219" s="15">
        <v>1</v>
      </c>
      <c r="G219" s="58" t="s">
        <v>426</v>
      </c>
      <c r="H219" s="28">
        <v>43101</v>
      </c>
      <c r="I219" s="28">
        <v>43434</v>
      </c>
      <c r="J219" s="23">
        <v>0.27</v>
      </c>
      <c r="K219" s="23">
        <v>0.54</v>
      </c>
      <c r="L219" s="23">
        <v>0.81</v>
      </c>
      <c r="M219" s="23">
        <v>1</v>
      </c>
      <c r="N219" s="23">
        <v>0</v>
      </c>
      <c r="O219" s="94" t="s">
        <v>635</v>
      </c>
      <c r="P219" s="71"/>
      <c r="Q219" s="71"/>
      <c r="R219" s="195"/>
      <c r="S219" s="71"/>
      <c r="T219" s="233"/>
      <c r="U219" s="71"/>
    </row>
    <row r="220" spans="1:21" ht="409.5" hidden="1">
      <c r="A220" s="271"/>
      <c r="B220" s="271"/>
      <c r="C220" s="100" t="s">
        <v>427</v>
      </c>
      <c r="D220" s="36">
        <v>2.5000000000000001E-2</v>
      </c>
      <c r="E220" s="23" t="s">
        <v>107</v>
      </c>
      <c r="F220" s="15">
        <v>1</v>
      </c>
      <c r="G220" s="58" t="s">
        <v>428</v>
      </c>
      <c r="H220" s="28">
        <v>43101</v>
      </c>
      <c r="I220" s="28">
        <v>43434</v>
      </c>
      <c r="J220" s="23">
        <v>0.27</v>
      </c>
      <c r="K220" s="23">
        <v>0.54</v>
      </c>
      <c r="L220" s="23">
        <v>0.81</v>
      </c>
      <c r="M220" s="23">
        <v>1</v>
      </c>
      <c r="N220" s="23">
        <v>0.27</v>
      </c>
      <c r="O220" s="94" t="s">
        <v>642</v>
      </c>
      <c r="P220" s="71"/>
      <c r="Q220" s="71"/>
      <c r="R220" s="195"/>
      <c r="S220" s="71"/>
      <c r="T220" s="233"/>
      <c r="U220" s="71"/>
    </row>
    <row r="221" spans="1:21" ht="47.25" hidden="1">
      <c r="A221" s="271"/>
      <c r="B221" s="271"/>
      <c r="C221" s="100" t="s">
        <v>429</v>
      </c>
      <c r="D221" s="36">
        <v>1.2500000000000001E-2</v>
      </c>
      <c r="E221" s="23" t="s">
        <v>107</v>
      </c>
      <c r="F221" s="15">
        <v>1</v>
      </c>
      <c r="G221" s="58" t="s">
        <v>430</v>
      </c>
      <c r="H221" s="28">
        <v>43101</v>
      </c>
      <c r="I221" s="28">
        <v>43434</v>
      </c>
      <c r="J221" s="23">
        <v>0.27</v>
      </c>
      <c r="K221" s="23">
        <v>0.54</v>
      </c>
      <c r="L221" s="23">
        <v>0.81</v>
      </c>
      <c r="M221" s="23">
        <v>1</v>
      </c>
      <c r="N221" s="23">
        <v>0</v>
      </c>
      <c r="O221" s="94" t="s">
        <v>635</v>
      </c>
      <c r="P221" s="71"/>
      <c r="Q221" s="71"/>
      <c r="R221" s="195"/>
      <c r="S221" s="71"/>
      <c r="T221" s="233"/>
      <c r="U221" s="71"/>
    </row>
    <row r="222" spans="1:21" ht="236.25" hidden="1">
      <c r="A222" s="271"/>
      <c r="B222" s="271"/>
      <c r="C222" s="100" t="s">
        <v>431</v>
      </c>
      <c r="D222" s="36">
        <v>2.5000000000000001E-2</v>
      </c>
      <c r="E222" s="23" t="s">
        <v>107</v>
      </c>
      <c r="F222" s="15">
        <v>2</v>
      </c>
      <c r="G222" s="58" t="s">
        <v>432</v>
      </c>
      <c r="H222" s="28">
        <v>43101</v>
      </c>
      <c r="I222" s="28">
        <v>43434</v>
      </c>
      <c r="J222" s="23">
        <v>0.27</v>
      </c>
      <c r="K222" s="23">
        <v>0.54</v>
      </c>
      <c r="L222" s="23">
        <v>0.81</v>
      </c>
      <c r="M222" s="23">
        <v>1</v>
      </c>
      <c r="N222" s="23">
        <v>0.15</v>
      </c>
      <c r="O222" s="94" t="s">
        <v>643</v>
      </c>
      <c r="P222" s="71"/>
      <c r="Q222" s="71"/>
      <c r="R222" s="195"/>
      <c r="S222" s="71"/>
      <c r="T222" s="233"/>
      <c r="U222" s="71"/>
    </row>
    <row r="223" spans="1:21" ht="78.75" hidden="1">
      <c r="A223" s="271"/>
      <c r="B223" s="271"/>
      <c r="C223" s="100" t="s">
        <v>433</v>
      </c>
      <c r="D223" s="36">
        <v>1.2500000000000001E-2</v>
      </c>
      <c r="E223" s="23" t="s">
        <v>107</v>
      </c>
      <c r="F223" s="15">
        <v>2</v>
      </c>
      <c r="G223" s="58" t="s">
        <v>434</v>
      </c>
      <c r="H223" s="28">
        <v>43101</v>
      </c>
      <c r="I223" s="28">
        <v>43434</v>
      </c>
      <c r="J223" s="23">
        <v>0.27</v>
      </c>
      <c r="K223" s="23">
        <v>0.54</v>
      </c>
      <c r="L223" s="23">
        <v>0.81</v>
      </c>
      <c r="M223" s="23">
        <v>1</v>
      </c>
      <c r="N223" s="23">
        <v>0.15</v>
      </c>
      <c r="O223" s="94" t="s">
        <v>644</v>
      </c>
      <c r="P223" s="71"/>
      <c r="Q223" s="71"/>
      <c r="R223" s="195"/>
      <c r="S223" s="71"/>
      <c r="T223" s="233"/>
      <c r="U223" s="71"/>
    </row>
    <row r="224" spans="1:21" ht="409.5" hidden="1">
      <c r="A224" s="271"/>
      <c r="B224" s="271"/>
      <c r="C224" s="100" t="s">
        <v>435</v>
      </c>
      <c r="D224" s="36">
        <v>1.2500000000000001E-2</v>
      </c>
      <c r="E224" s="23" t="s">
        <v>101</v>
      </c>
      <c r="F224" s="23">
        <v>1</v>
      </c>
      <c r="G224" s="58" t="s">
        <v>436</v>
      </c>
      <c r="H224" s="28">
        <v>43101</v>
      </c>
      <c r="I224" s="28">
        <v>43434</v>
      </c>
      <c r="J224" s="23">
        <v>0.27</v>
      </c>
      <c r="K224" s="23">
        <v>0.54</v>
      </c>
      <c r="L224" s="23">
        <v>0.81</v>
      </c>
      <c r="M224" s="23">
        <v>1</v>
      </c>
      <c r="N224" s="23">
        <v>0.15</v>
      </c>
      <c r="O224" s="94" t="s">
        <v>645</v>
      </c>
      <c r="P224" s="71"/>
      <c r="Q224" s="71"/>
      <c r="R224" s="195"/>
      <c r="S224" s="71"/>
      <c r="T224" s="233"/>
      <c r="U224" s="71"/>
    </row>
    <row r="225" spans="1:22" ht="94.5" hidden="1">
      <c r="A225" s="271"/>
      <c r="B225" s="271"/>
      <c r="C225" s="100" t="s">
        <v>437</v>
      </c>
      <c r="D225" s="36">
        <v>0.01</v>
      </c>
      <c r="E225" s="23" t="s">
        <v>101</v>
      </c>
      <c r="F225" s="23">
        <v>1</v>
      </c>
      <c r="G225" s="58" t="s">
        <v>438</v>
      </c>
      <c r="H225" s="28">
        <v>43101</v>
      </c>
      <c r="I225" s="28">
        <v>43434</v>
      </c>
      <c r="J225" s="23">
        <v>0.27</v>
      </c>
      <c r="K225" s="23">
        <v>0.54</v>
      </c>
      <c r="L225" s="23">
        <v>0.81</v>
      </c>
      <c r="M225" s="23">
        <v>1</v>
      </c>
      <c r="N225" s="23">
        <v>1</v>
      </c>
      <c r="O225" s="94" t="s">
        <v>646</v>
      </c>
      <c r="P225" s="71"/>
      <c r="Q225" s="71"/>
      <c r="R225" s="195"/>
      <c r="S225" s="71"/>
      <c r="T225" s="233"/>
      <c r="U225" s="71"/>
    </row>
    <row r="226" spans="1:22" ht="252" hidden="1">
      <c r="A226" s="271"/>
      <c r="B226" s="271"/>
      <c r="C226" s="100" t="s">
        <v>439</v>
      </c>
      <c r="D226" s="36">
        <v>0.01</v>
      </c>
      <c r="E226" s="23" t="s">
        <v>101</v>
      </c>
      <c r="F226" s="23">
        <v>0.9</v>
      </c>
      <c r="G226" s="58" t="s">
        <v>440</v>
      </c>
      <c r="H226" s="28">
        <v>43101</v>
      </c>
      <c r="I226" s="28">
        <v>43190</v>
      </c>
      <c r="J226" s="23">
        <v>1</v>
      </c>
      <c r="K226" s="23"/>
      <c r="L226" s="23"/>
      <c r="M226" s="23"/>
      <c r="N226" s="23">
        <v>0.3</v>
      </c>
      <c r="O226" s="94" t="s">
        <v>647</v>
      </c>
      <c r="P226" s="71"/>
      <c r="Q226" s="71"/>
      <c r="R226" s="195"/>
      <c r="S226" s="71"/>
      <c r="T226" s="233"/>
      <c r="U226" s="71"/>
    </row>
    <row r="227" spans="1:22" ht="135" hidden="1">
      <c r="A227" s="271"/>
      <c r="B227" s="271"/>
      <c r="C227" s="100" t="s">
        <v>441</v>
      </c>
      <c r="D227" s="36">
        <v>8.7500000000000008E-3</v>
      </c>
      <c r="E227" s="23" t="s">
        <v>101</v>
      </c>
      <c r="F227" s="23">
        <v>0.9</v>
      </c>
      <c r="G227" s="58" t="s">
        <v>442</v>
      </c>
      <c r="H227" s="28">
        <v>43101</v>
      </c>
      <c r="I227" s="28">
        <v>43434</v>
      </c>
      <c r="J227" s="23">
        <v>0.27</v>
      </c>
      <c r="K227" s="23">
        <v>0.54</v>
      </c>
      <c r="L227" s="23">
        <v>0.81</v>
      </c>
      <c r="M227" s="23">
        <v>1</v>
      </c>
      <c r="N227" s="23">
        <v>0</v>
      </c>
      <c r="O227" s="94" t="s">
        <v>635</v>
      </c>
      <c r="P227" s="71"/>
      <c r="Q227" s="71"/>
      <c r="R227" s="195"/>
      <c r="S227" s="71"/>
      <c r="T227" s="233"/>
      <c r="U227" s="71"/>
    </row>
    <row r="228" spans="1:22" ht="126" hidden="1">
      <c r="A228" s="271"/>
      <c r="B228" s="271"/>
      <c r="C228" s="100" t="s">
        <v>443</v>
      </c>
      <c r="D228" s="36">
        <v>8.7500000000000008E-3</v>
      </c>
      <c r="E228" s="23" t="s">
        <v>101</v>
      </c>
      <c r="F228" s="23">
        <v>0.9</v>
      </c>
      <c r="G228" s="58" t="s">
        <v>444</v>
      </c>
      <c r="H228" s="28">
        <v>43101</v>
      </c>
      <c r="I228" s="28">
        <v>43434</v>
      </c>
      <c r="J228" s="23">
        <v>0.27</v>
      </c>
      <c r="K228" s="23">
        <v>0.54</v>
      </c>
      <c r="L228" s="23">
        <v>0.81</v>
      </c>
      <c r="M228" s="23">
        <v>1</v>
      </c>
      <c r="N228" s="23">
        <v>1</v>
      </c>
      <c r="O228" s="94" t="s">
        <v>648</v>
      </c>
      <c r="P228" s="71"/>
      <c r="Q228" s="71"/>
      <c r="R228" s="195"/>
      <c r="S228" s="71"/>
      <c r="T228" s="233"/>
      <c r="U228" s="71"/>
    </row>
    <row r="229" spans="1:22" ht="189" hidden="1">
      <c r="A229" s="271"/>
      <c r="B229" s="271"/>
      <c r="C229" s="100" t="s">
        <v>445</v>
      </c>
      <c r="D229" s="36">
        <v>0.01</v>
      </c>
      <c r="E229" s="23" t="s">
        <v>107</v>
      </c>
      <c r="F229" s="15">
        <v>25</v>
      </c>
      <c r="G229" s="58" t="s">
        <v>446</v>
      </c>
      <c r="H229" s="28">
        <v>43101</v>
      </c>
      <c r="I229" s="28">
        <v>43434</v>
      </c>
      <c r="J229" s="23">
        <v>0.27</v>
      </c>
      <c r="K229" s="23">
        <v>0.54</v>
      </c>
      <c r="L229" s="23">
        <v>0.81</v>
      </c>
      <c r="M229" s="23">
        <v>1</v>
      </c>
      <c r="N229" s="23">
        <v>0.1</v>
      </c>
      <c r="O229" s="94" t="s">
        <v>649</v>
      </c>
      <c r="P229" s="71"/>
      <c r="Q229" s="71"/>
      <c r="R229" s="195"/>
      <c r="S229" s="71"/>
      <c r="T229" s="233"/>
      <c r="U229" s="71"/>
    </row>
    <row r="230" spans="1:22" ht="105" hidden="1">
      <c r="A230" s="271"/>
      <c r="B230" s="271"/>
      <c r="C230" s="100" t="s">
        <v>447</v>
      </c>
      <c r="D230" s="36">
        <v>0.01</v>
      </c>
      <c r="E230" s="23" t="s">
        <v>107</v>
      </c>
      <c r="F230" s="15">
        <v>50</v>
      </c>
      <c r="G230" s="58" t="s">
        <v>448</v>
      </c>
      <c r="H230" s="28">
        <v>43101</v>
      </c>
      <c r="I230" s="28">
        <v>43434</v>
      </c>
      <c r="J230" s="23">
        <v>0.27</v>
      </c>
      <c r="K230" s="23">
        <v>0.54</v>
      </c>
      <c r="L230" s="23">
        <v>0.81</v>
      </c>
      <c r="M230" s="23">
        <v>1</v>
      </c>
      <c r="N230" s="23">
        <v>0</v>
      </c>
      <c r="O230" s="94" t="s">
        <v>635</v>
      </c>
      <c r="P230" s="71"/>
      <c r="Q230" s="71"/>
      <c r="R230" s="195"/>
      <c r="S230" s="71"/>
      <c r="T230" s="233"/>
      <c r="U230" s="71"/>
    </row>
    <row r="231" spans="1:22" ht="346.5" hidden="1">
      <c r="A231" s="271"/>
      <c r="B231" s="271"/>
      <c r="C231" s="100" t="s">
        <v>449</v>
      </c>
      <c r="D231" s="36">
        <v>0.01</v>
      </c>
      <c r="E231" s="23" t="s">
        <v>107</v>
      </c>
      <c r="F231" s="15">
        <v>3</v>
      </c>
      <c r="G231" s="58" t="s">
        <v>450</v>
      </c>
      <c r="H231" s="28">
        <v>43101</v>
      </c>
      <c r="I231" s="28">
        <v>43434</v>
      </c>
      <c r="J231" s="23">
        <v>0.27</v>
      </c>
      <c r="K231" s="23">
        <v>0.54</v>
      </c>
      <c r="L231" s="23">
        <v>0.81</v>
      </c>
      <c r="M231" s="23">
        <v>1</v>
      </c>
      <c r="N231" s="23">
        <v>1</v>
      </c>
      <c r="O231" s="94" t="s">
        <v>650</v>
      </c>
      <c r="P231" s="71"/>
      <c r="Q231" s="71"/>
      <c r="R231" s="195"/>
      <c r="S231" s="71"/>
      <c r="T231" s="233"/>
      <c r="U231" s="71"/>
    </row>
    <row r="232" spans="1:22" ht="189" hidden="1">
      <c r="A232" s="271"/>
      <c r="B232" s="271"/>
      <c r="C232" s="100" t="s">
        <v>451</v>
      </c>
      <c r="D232" s="36">
        <v>0.01</v>
      </c>
      <c r="E232" s="23" t="s">
        <v>101</v>
      </c>
      <c r="F232" s="23">
        <v>1</v>
      </c>
      <c r="G232" s="58" t="s">
        <v>452</v>
      </c>
      <c r="H232" s="28">
        <v>43101</v>
      </c>
      <c r="I232" s="28">
        <v>43434</v>
      </c>
      <c r="J232" s="23">
        <v>0.27</v>
      </c>
      <c r="K232" s="23">
        <v>0.54</v>
      </c>
      <c r="L232" s="23">
        <v>0.81</v>
      </c>
      <c r="M232" s="23">
        <v>1</v>
      </c>
      <c r="N232" s="23">
        <v>0.1</v>
      </c>
      <c r="O232" s="94" t="s">
        <v>649</v>
      </c>
      <c r="P232" s="71"/>
      <c r="Q232" s="71"/>
      <c r="R232" s="195"/>
      <c r="S232" s="71"/>
      <c r="T232" s="233"/>
      <c r="U232" s="71"/>
    </row>
    <row r="233" spans="1:22" ht="204.75" hidden="1">
      <c r="A233" s="271"/>
      <c r="B233" s="271"/>
      <c r="C233" s="100" t="s">
        <v>453</v>
      </c>
      <c r="D233" s="36">
        <v>7.4999999999999997E-3</v>
      </c>
      <c r="E233" s="23" t="s">
        <v>107</v>
      </c>
      <c r="F233" s="15">
        <v>3</v>
      </c>
      <c r="G233" s="58" t="s">
        <v>454</v>
      </c>
      <c r="H233" s="28">
        <v>43101</v>
      </c>
      <c r="I233" s="28">
        <v>43434</v>
      </c>
      <c r="J233" s="23">
        <v>0.27</v>
      </c>
      <c r="K233" s="23">
        <v>0.54</v>
      </c>
      <c r="L233" s="23">
        <v>0.81</v>
      </c>
      <c r="M233" s="23">
        <v>1</v>
      </c>
      <c r="N233" s="23">
        <v>0.4</v>
      </c>
      <c r="O233" s="94" t="s">
        <v>651</v>
      </c>
      <c r="P233" s="71"/>
      <c r="Q233" s="71"/>
      <c r="R233" s="195"/>
      <c r="S233" s="71"/>
      <c r="T233" s="233"/>
      <c r="U233" s="71"/>
    </row>
    <row r="234" spans="1:22" ht="94.5" hidden="1">
      <c r="A234" s="271"/>
      <c r="B234" s="271"/>
      <c r="C234" s="100" t="s">
        <v>455</v>
      </c>
      <c r="D234" s="36">
        <v>0.01</v>
      </c>
      <c r="E234" s="23" t="s">
        <v>101</v>
      </c>
      <c r="F234" s="23">
        <v>1</v>
      </c>
      <c r="G234" s="58" t="s">
        <v>456</v>
      </c>
      <c r="H234" s="28">
        <v>43101</v>
      </c>
      <c r="I234" s="28">
        <v>43434</v>
      </c>
      <c r="J234" s="23">
        <v>0.27</v>
      </c>
      <c r="K234" s="23">
        <v>0.54</v>
      </c>
      <c r="L234" s="23">
        <v>0.81</v>
      </c>
      <c r="M234" s="23">
        <v>1</v>
      </c>
      <c r="N234" s="23">
        <v>1</v>
      </c>
      <c r="O234" s="94" t="s">
        <v>652</v>
      </c>
      <c r="P234" s="71"/>
      <c r="Q234" s="71"/>
      <c r="R234" s="195"/>
      <c r="S234" s="71"/>
      <c r="T234" s="233"/>
      <c r="U234" s="71"/>
    </row>
    <row r="235" spans="1:22" ht="173.25" hidden="1">
      <c r="A235" s="271"/>
      <c r="B235" s="271"/>
      <c r="C235" s="100" t="s">
        <v>457</v>
      </c>
      <c r="D235" s="36">
        <v>0.01</v>
      </c>
      <c r="E235" s="23" t="s">
        <v>107</v>
      </c>
      <c r="F235" s="24">
        <v>3500</v>
      </c>
      <c r="G235" s="58" t="s">
        <v>458</v>
      </c>
      <c r="H235" s="28">
        <v>43101</v>
      </c>
      <c r="I235" s="28">
        <v>43434</v>
      </c>
      <c r="J235" s="23">
        <v>0.27</v>
      </c>
      <c r="K235" s="23">
        <v>0.54</v>
      </c>
      <c r="L235" s="23">
        <v>0.81</v>
      </c>
      <c r="M235" s="23">
        <v>1</v>
      </c>
      <c r="N235" s="23">
        <v>0.1</v>
      </c>
      <c r="O235" s="94" t="s">
        <v>653</v>
      </c>
      <c r="P235" s="71"/>
      <c r="Q235" s="71"/>
      <c r="R235" s="195"/>
      <c r="S235" s="71"/>
      <c r="T235" s="233"/>
      <c r="U235" s="71"/>
    </row>
    <row r="236" spans="1:22" ht="75" hidden="1">
      <c r="A236" s="271"/>
      <c r="B236" s="271"/>
      <c r="C236" s="100" t="s">
        <v>459</v>
      </c>
      <c r="D236" s="36">
        <v>0.01</v>
      </c>
      <c r="E236" s="23" t="s">
        <v>107</v>
      </c>
      <c r="F236" s="15">
        <v>9</v>
      </c>
      <c r="G236" s="58" t="s">
        <v>460</v>
      </c>
      <c r="H236" s="28">
        <v>43101</v>
      </c>
      <c r="I236" s="28">
        <v>43434</v>
      </c>
      <c r="J236" s="23">
        <v>0.27</v>
      </c>
      <c r="K236" s="23">
        <v>0.54</v>
      </c>
      <c r="L236" s="23">
        <v>0.81</v>
      </c>
      <c r="M236" s="23">
        <v>1</v>
      </c>
      <c r="N236" s="23">
        <v>0</v>
      </c>
      <c r="O236" s="94" t="s">
        <v>654</v>
      </c>
      <c r="P236" s="71"/>
      <c r="Q236" s="71"/>
      <c r="R236" s="195"/>
      <c r="S236" s="71"/>
      <c r="T236" s="233"/>
      <c r="U236" s="71"/>
    </row>
    <row r="237" spans="1:22" ht="189" hidden="1">
      <c r="A237" s="271"/>
      <c r="B237" s="271"/>
      <c r="C237" s="100" t="s">
        <v>461</v>
      </c>
      <c r="D237" s="36">
        <v>0.01</v>
      </c>
      <c r="E237" s="23" t="s">
        <v>107</v>
      </c>
      <c r="F237" s="15">
        <v>2</v>
      </c>
      <c r="G237" s="58" t="s">
        <v>462</v>
      </c>
      <c r="H237" s="28">
        <v>43101</v>
      </c>
      <c r="I237" s="28">
        <v>43434</v>
      </c>
      <c r="J237" s="23">
        <v>0.27</v>
      </c>
      <c r="K237" s="23">
        <v>0.54</v>
      </c>
      <c r="L237" s="23">
        <v>0.81</v>
      </c>
      <c r="M237" s="23">
        <v>1</v>
      </c>
      <c r="N237" s="23">
        <v>0.1</v>
      </c>
      <c r="O237" s="94" t="s">
        <v>649</v>
      </c>
      <c r="P237" s="71"/>
      <c r="Q237" s="71"/>
      <c r="R237" s="195"/>
      <c r="S237" s="71"/>
      <c r="T237" s="233"/>
      <c r="U237" s="71"/>
    </row>
    <row r="238" spans="1:22" hidden="1">
      <c r="A238" s="75"/>
      <c r="B238" s="75"/>
      <c r="C238" s="75"/>
      <c r="D238" s="76">
        <f>SUM(D202:D237)</f>
        <v>0.50000000000000011</v>
      </c>
      <c r="E238" s="75"/>
      <c r="F238" s="57"/>
      <c r="G238" s="75"/>
      <c r="H238" s="75"/>
      <c r="I238" s="75"/>
      <c r="J238" s="75"/>
      <c r="K238" s="75"/>
      <c r="L238" s="75"/>
      <c r="M238" s="75"/>
      <c r="N238" s="75"/>
      <c r="O238" s="71"/>
      <c r="P238" s="71"/>
      <c r="Q238" s="71"/>
      <c r="R238" s="195"/>
      <c r="S238" s="71"/>
      <c r="T238" s="233"/>
      <c r="U238" s="71"/>
      <c r="V238" s="71"/>
    </row>
    <row r="239" spans="1:22" ht="33.75" hidden="1">
      <c r="A239" s="255" t="s">
        <v>493</v>
      </c>
      <c r="B239" s="255"/>
      <c r="C239" s="255"/>
      <c r="D239" s="255"/>
      <c r="E239" s="255"/>
      <c r="F239" s="255"/>
      <c r="G239" s="255"/>
      <c r="H239" s="255"/>
      <c r="I239" s="255"/>
      <c r="J239" s="255"/>
      <c r="K239" s="255"/>
      <c r="L239" s="255"/>
      <c r="M239" s="255"/>
      <c r="N239" s="255"/>
      <c r="O239" s="255"/>
      <c r="P239" s="255"/>
      <c r="Q239" s="255"/>
      <c r="R239" s="255"/>
      <c r="S239" s="255"/>
      <c r="T239" s="255"/>
      <c r="U239" s="255"/>
      <c r="V239" s="255"/>
    </row>
    <row r="240" spans="1:22" ht="18.75" hidden="1">
      <c r="A240" s="253" t="s">
        <v>99</v>
      </c>
      <c r="B240" s="253" t="s">
        <v>74</v>
      </c>
      <c r="C240" s="253" t="s">
        <v>65</v>
      </c>
      <c r="D240" s="253" t="s">
        <v>66</v>
      </c>
      <c r="E240" s="253" t="s">
        <v>67</v>
      </c>
      <c r="F240" s="254" t="s">
        <v>68</v>
      </c>
      <c r="G240" s="253" t="s">
        <v>69</v>
      </c>
      <c r="H240" s="257" t="s">
        <v>70</v>
      </c>
      <c r="I240" s="257"/>
      <c r="J240" s="257" t="s">
        <v>79</v>
      </c>
      <c r="K240" s="257"/>
      <c r="L240" s="257"/>
      <c r="M240" s="257"/>
      <c r="N240" s="249" t="s">
        <v>490</v>
      </c>
      <c r="O240" s="249"/>
      <c r="P240" s="249"/>
      <c r="Q240" s="249"/>
      <c r="R240" s="249"/>
      <c r="S240" s="249"/>
      <c r="T240" s="249"/>
      <c r="U240" s="249"/>
    </row>
    <row r="241" spans="1:22" ht="15.75" hidden="1">
      <c r="A241" s="253"/>
      <c r="B241" s="253"/>
      <c r="C241" s="253"/>
      <c r="D241" s="253"/>
      <c r="E241" s="253"/>
      <c r="F241" s="254"/>
      <c r="G241" s="253"/>
      <c r="H241" s="256" t="s">
        <v>71</v>
      </c>
      <c r="I241" s="256" t="s">
        <v>176</v>
      </c>
      <c r="J241" s="14" t="s">
        <v>75</v>
      </c>
      <c r="K241" s="14" t="s">
        <v>76</v>
      </c>
      <c r="L241" s="14" t="s">
        <v>77</v>
      </c>
      <c r="M241" s="14" t="s">
        <v>78</v>
      </c>
      <c r="N241" s="250" t="s">
        <v>75</v>
      </c>
      <c r="O241" s="250"/>
      <c r="P241" s="250" t="s">
        <v>76</v>
      </c>
      <c r="Q241" s="250"/>
      <c r="R241" s="250" t="s">
        <v>77</v>
      </c>
      <c r="S241" s="250"/>
      <c r="T241" s="250" t="s">
        <v>78</v>
      </c>
      <c r="U241" s="250"/>
    </row>
    <row r="242" spans="1:22" ht="31.5" hidden="1">
      <c r="A242" s="253"/>
      <c r="B242" s="253"/>
      <c r="C242" s="253"/>
      <c r="D242" s="253"/>
      <c r="E242" s="253"/>
      <c r="F242" s="254"/>
      <c r="G242" s="253"/>
      <c r="H242" s="256"/>
      <c r="I242" s="256"/>
      <c r="J242" s="93" t="s">
        <v>64</v>
      </c>
      <c r="K242" s="53" t="s">
        <v>64</v>
      </c>
      <c r="L242" s="53" t="s">
        <v>64</v>
      </c>
      <c r="M242" s="53" t="s">
        <v>64</v>
      </c>
      <c r="N242" s="66" t="s">
        <v>492</v>
      </c>
      <c r="O242" s="66" t="s">
        <v>491</v>
      </c>
      <c r="P242" s="66" t="s">
        <v>492</v>
      </c>
      <c r="Q242" s="66" t="s">
        <v>491</v>
      </c>
      <c r="R242" s="163" t="s">
        <v>492</v>
      </c>
      <c r="S242" s="66" t="s">
        <v>491</v>
      </c>
      <c r="T242" s="66" t="s">
        <v>492</v>
      </c>
      <c r="U242" s="66" t="s">
        <v>491</v>
      </c>
    </row>
    <row r="243" spans="1:22" s="72" customFormat="1" ht="33.75" hidden="1">
      <c r="A243" s="255" t="s">
        <v>463</v>
      </c>
      <c r="B243" s="255"/>
      <c r="C243" s="255"/>
      <c r="D243" s="255"/>
      <c r="E243" s="255"/>
      <c r="F243" s="255"/>
      <c r="G243" s="255"/>
      <c r="H243" s="255"/>
      <c r="I243" s="255"/>
      <c r="J243" s="255"/>
      <c r="K243" s="255"/>
      <c r="L243" s="255"/>
      <c r="M243" s="255"/>
      <c r="N243" s="255"/>
      <c r="O243" s="255"/>
      <c r="P243" s="255"/>
      <c r="Q243" s="255"/>
      <c r="R243" s="255"/>
      <c r="S243" s="255"/>
      <c r="T243" s="255"/>
      <c r="U243" s="255"/>
      <c r="V243" s="255"/>
    </row>
    <row r="244" spans="1:22" ht="378" hidden="1">
      <c r="A244" s="37" t="s">
        <v>178</v>
      </c>
      <c r="B244" s="37" t="s">
        <v>179</v>
      </c>
      <c r="C244" s="58" t="s">
        <v>464</v>
      </c>
      <c r="D244" s="27">
        <v>0.5</v>
      </c>
      <c r="E244" s="58" t="s">
        <v>101</v>
      </c>
      <c r="F244" s="27">
        <v>1</v>
      </c>
      <c r="G244" s="58" t="s">
        <v>465</v>
      </c>
      <c r="H244" s="38">
        <v>43101</v>
      </c>
      <c r="I244" s="28">
        <v>43465</v>
      </c>
      <c r="J244" s="96">
        <v>0.15</v>
      </c>
      <c r="K244" s="63">
        <v>0.3</v>
      </c>
      <c r="L244" s="63">
        <v>0.7</v>
      </c>
      <c r="M244" s="63">
        <v>1</v>
      </c>
      <c r="N244" s="127">
        <v>0.1</v>
      </c>
      <c r="O244" s="94" t="s">
        <v>655</v>
      </c>
      <c r="P244" s="71"/>
      <c r="Q244" s="71"/>
      <c r="R244" s="195"/>
      <c r="S244" s="71"/>
      <c r="T244" s="233"/>
      <c r="U244" s="71"/>
    </row>
    <row r="245" spans="1:22" hidden="1">
      <c r="A245" s="75"/>
      <c r="B245" s="75"/>
      <c r="C245" s="75"/>
      <c r="D245" s="76">
        <f>+D244</f>
        <v>0.5</v>
      </c>
      <c r="E245" s="75"/>
      <c r="F245" s="57"/>
      <c r="G245" s="75"/>
      <c r="H245" s="75"/>
      <c r="I245" s="75"/>
      <c r="J245" s="75"/>
      <c r="K245" s="75"/>
      <c r="L245" s="75"/>
      <c r="M245" s="75"/>
      <c r="N245" s="75"/>
      <c r="O245" s="71"/>
      <c r="P245" s="71"/>
      <c r="Q245" s="71"/>
      <c r="R245" s="195"/>
      <c r="S245" s="71"/>
      <c r="T245" s="233"/>
      <c r="U245" s="71"/>
      <c r="V245" s="71"/>
    </row>
    <row r="246" spans="1:22" ht="33.75" hidden="1">
      <c r="A246" s="255" t="s">
        <v>493</v>
      </c>
      <c r="B246" s="255"/>
      <c r="C246" s="255"/>
      <c r="D246" s="255"/>
      <c r="E246" s="255"/>
      <c r="F246" s="255"/>
      <c r="G246" s="255"/>
      <c r="H246" s="255"/>
      <c r="I246" s="255"/>
      <c r="J246" s="255"/>
      <c r="K246" s="255"/>
      <c r="L246" s="255"/>
      <c r="M246" s="255"/>
      <c r="N246" s="255"/>
      <c r="O246" s="255"/>
      <c r="P246" s="255"/>
      <c r="Q246" s="255"/>
      <c r="R246" s="255"/>
      <c r="S246" s="255"/>
      <c r="T246" s="255"/>
      <c r="U246" s="255"/>
      <c r="V246" s="255"/>
    </row>
    <row r="247" spans="1:22" ht="18.75" hidden="1">
      <c r="A247" s="253" t="s">
        <v>99</v>
      </c>
      <c r="B247" s="253" t="s">
        <v>74</v>
      </c>
      <c r="C247" s="253" t="s">
        <v>65</v>
      </c>
      <c r="D247" s="253" t="s">
        <v>66</v>
      </c>
      <c r="E247" s="253" t="s">
        <v>67</v>
      </c>
      <c r="F247" s="254" t="s">
        <v>68</v>
      </c>
      <c r="G247" s="253" t="s">
        <v>69</v>
      </c>
      <c r="H247" s="257" t="s">
        <v>70</v>
      </c>
      <c r="I247" s="257"/>
      <c r="J247" s="257" t="s">
        <v>79</v>
      </c>
      <c r="K247" s="257"/>
      <c r="L247" s="257"/>
      <c r="M247" s="257"/>
      <c r="N247" s="249" t="s">
        <v>490</v>
      </c>
      <c r="O247" s="249"/>
      <c r="P247" s="249"/>
      <c r="Q247" s="249"/>
      <c r="R247" s="249"/>
      <c r="S247" s="249"/>
      <c r="T247" s="249"/>
      <c r="U247" s="249"/>
    </row>
    <row r="248" spans="1:22" ht="15.75" hidden="1">
      <c r="A248" s="253"/>
      <c r="B248" s="253"/>
      <c r="C248" s="253"/>
      <c r="D248" s="253"/>
      <c r="E248" s="253"/>
      <c r="F248" s="254"/>
      <c r="G248" s="253"/>
      <c r="H248" s="256" t="s">
        <v>71</v>
      </c>
      <c r="I248" s="256" t="s">
        <v>176</v>
      </c>
      <c r="J248" s="14" t="s">
        <v>75</v>
      </c>
      <c r="K248" s="14" t="s">
        <v>76</v>
      </c>
      <c r="L248" s="14" t="s">
        <v>77</v>
      </c>
      <c r="M248" s="14" t="s">
        <v>78</v>
      </c>
      <c r="N248" s="250" t="s">
        <v>75</v>
      </c>
      <c r="O248" s="250"/>
      <c r="P248" s="250" t="s">
        <v>76</v>
      </c>
      <c r="Q248" s="250"/>
      <c r="R248" s="250" t="s">
        <v>77</v>
      </c>
      <c r="S248" s="250"/>
      <c r="T248" s="250" t="s">
        <v>78</v>
      </c>
      <c r="U248" s="250"/>
    </row>
    <row r="249" spans="1:22" ht="31.5" hidden="1">
      <c r="A249" s="253"/>
      <c r="B249" s="253"/>
      <c r="C249" s="253"/>
      <c r="D249" s="253"/>
      <c r="E249" s="253"/>
      <c r="F249" s="254"/>
      <c r="G249" s="253"/>
      <c r="H249" s="256"/>
      <c r="I249" s="256"/>
      <c r="J249" s="93" t="s">
        <v>64</v>
      </c>
      <c r="K249" s="53" t="s">
        <v>64</v>
      </c>
      <c r="L249" s="53" t="s">
        <v>64</v>
      </c>
      <c r="M249" s="53" t="s">
        <v>64</v>
      </c>
      <c r="N249" s="66" t="s">
        <v>492</v>
      </c>
      <c r="O249" s="66" t="s">
        <v>491</v>
      </c>
      <c r="P249" s="66" t="s">
        <v>492</v>
      </c>
      <c r="Q249" s="66" t="s">
        <v>491</v>
      </c>
      <c r="R249" s="163" t="s">
        <v>492</v>
      </c>
      <c r="S249" s="66" t="s">
        <v>491</v>
      </c>
      <c r="T249" s="66" t="s">
        <v>492</v>
      </c>
      <c r="U249" s="66" t="s">
        <v>491</v>
      </c>
    </row>
    <row r="250" spans="1:22" s="72" customFormat="1" ht="33.75" hidden="1">
      <c r="A250" s="255" t="s">
        <v>466</v>
      </c>
      <c r="B250" s="255"/>
      <c r="C250" s="255"/>
      <c r="D250" s="255"/>
      <c r="E250" s="255"/>
      <c r="F250" s="255"/>
      <c r="G250" s="255"/>
      <c r="H250" s="255"/>
      <c r="I250" s="255"/>
      <c r="J250" s="255"/>
      <c r="K250" s="255"/>
      <c r="L250" s="255"/>
      <c r="M250" s="255"/>
      <c r="N250" s="255"/>
      <c r="O250" s="255"/>
      <c r="P250" s="255"/>
      <c r="Q250" s="255"/>
      <c r="R250" s="255"/>
      <c r="S250" s="255"/>
      <c r="T250" s="255"/>
      <c r="U250" s="255"/>
      <c r="V250" s="255"/>
    </row>
    <row r="251" spans="1:22" ht="140.25" hidden="1">
      <c r="A251" s="287" t="s">
        <v>178</v>
      </c>
      <c r="B251" s="287" t="s">
        <v>179</v>
      </c>
      <c r="C251" s="47" t="s">
        <v>467</v>
      </c>
      <c r="D251" s="39">
        <v>5.5500000000000001E-2</v>
      </c>
      <c r="E251" s="63" t="s">
        <v>107</v>
      </c>
      <c r="F251" s="61">
        <v>1000</v>
      </c>
      <c r="G251" s="40" t="s">
        <v>468</v>
      </c>
      <c r="H251" s="38">
        <v>43101</v>
      </c>
      <c r="I251" s="28">
        <v>43465</v>
      </c>
      <c r="J251" s="48">
        <v>500</v>
      </c>
      <c r="K251" s="48"/>
      <c r="L251" s="48">
        <v>1000</v>
      </c>
      <c r="M251" s="48"/>
      <c r="N251" s="75">
        <v>395</v>
      </c>
      <c r="O251" s="113" t="s">
        <v>656</v>
      </c>
      <c r="P251" s="71"/>
      <c r="Q251" s="71"/>
      <c r="R251" s="195"/>
      <c r="S251" s="71"/>
      <c r="T251" s="233"/>
      <c r="U251" s="71"/>
    </row>
    <row r="252" spans="1:22" ht="140.25" hidden="1">
      <c r="A252" s="287"/>
      <c r="B252" s="287"/>
      <c r="C252" s="47" t="s">
        <v>469</v>
      </c>
      <c r="D252" s="39">
        <v>5.5500000000000001E-2</v>
      </c>
      <c r="E252" s="40" t="s">
        <v>107</v>
      </c>
      <c r="F252" s="61">
        <v>3000</v>
      </c>
      <c r="G252" s="40" t="s">
        <v>470</v>
      </c>
      <c r="H252" s="38">
        <v>43101</v>
      </c>
      <c r="I252" s="28">
        <v>43465</v>
      </c>
      <c r="J252" s="48">
        <v>1500</v>
      </c>
      <c r="K252" s="48"/>
      <c r="L252" s="48">
        <v>3000</v>
      </c>
      <c r="M252" s="48"/>
      <c r="N252" s="75">
        <v>951</v>
      </c>
      <c r="O252" s="113" t="s">
        <v>657</v>
      </c>
      <c r="P252" s="71"/>
      <c r="Q252" s="71"/>
      <c r="R252" s="195"/>
      <c r="S252" s="71"/>
      <c r="T252" s="233"/>
      <c r="U252" s="71"/>
    </row>
    <row r="253" spans="1:22" ht="63" hidden="1">
      <c r="A253" s="287"/>
      <c r="B253" s="287"/>
      <c r="C253" s="287" t="s">
        <v>471</v>
      </c>
      <c r="D253" s="292">
        <v>5.5599999999999997E-2</v>
      </c>
      <c r="E253" s="293" t="s">
        <v>107</v>
      </c>
      <c r="F253" s="274">
        <v>10</v>
      </c>
      <c r="G253" s="51" t="s">
        <v>472</v>
      </c>
      <c r="H253" s="38">
        <v>43101</v>
      </c>
      <c r="I253" s="28">
        <v>43465</v>
      </c>
      <c r="J253" s="274"/>
      <c r="K253" s="274">
        <v>5</v>
      </c>
      <c r="L253" s="274"/>
      <c r="M253" s="274">
        <v>10</v>
      </c>
      <c r="N253" s="279">
        <v>0.25</v>
      </c>
      <c r="O253" s="268" t="s">
        <v>658</v>
      </c>
      <c r="P253" s="274"/>
      <c r="Q253" s="264"/>
      <c r="R253" s="275"/>
      <c r="S253" s="264"/>
      <c r="T253" s="274"/>
      <c r="U253" s="264"/>
    </row>
    <row r="254" spans="1:22" ht="47.25" hidden="1">
      <c r="A254" s="287"/>
      <c r="B254" s="287"/>
      <c r="C254" s="287"/>
      <c r="D254" s="292"/>
      <c r="E254" s="293"/>
      <c r="F254" s="274"/>
      <c r="G254" s="51" t="s">
        <v>473</v>
      </c>
      <c r="H254" s="38">
        <v>43101</v>
      </c>
      <c r="I254" s="28">
        <v>43465</v>
      </c>
      <c r="J254" s="274"/>
      <c r="K254" s="274">
        <v>0.5</v>
      </c>
      <c r="L254" s="274"/>
      <c r="M254" s="274">
        <v>1</v>
      </c>
      <c r="N254" s="280"/>
      <c r="O254" s="269"/>
      <c r="P254" s="274"/>
      <c r="Q254" s="264"/>
      <c r="R254" s="275"/>
      <c r="S254" s="264"/>
      <c r="T254" s="274"/>
      <c r="U254" s="264"/>
    </row>
    <row r="255" spans="1:22" ht="47.25" hidden="1">
      <c r="A255" s="287"/>
      <c r="B255" s="287"/>
      <c r="C255" s="287"/>
      <c r="D255" s="292"/>
      <c r="E255" s="293"/>
      <c r="F255" s="274"/>
      <c r="G255" s="51" t="s">
        <v>474</v>
      </c>
      <c r="H255" s="38">
        <v>43101</v>
      </c>
      <c r="I255" s="28">
        <v>43465</v>
      </c>
      <c r="J255" s="274"/>
      <c r="K255" s="274">
        <v>0.5</v>
      </c>
      <c r="L255" s="274"/>
      <c r="M255" s="274">
        <v>1</v>
      </c>
      <c r="N255" s="280"/>
      <c r="O255" s="269"/>
      <c r="P255" s="274"/>
      <c r="Q255" s="264"/>
      <c r="R255" s="275"/>
      <c r="S255" s="264"/>
      <c r="T255" s="274"/>
      <c r="U255" s="264"/>
    </row>
    <row r="256" spans="1:22" ht="63" hidden="1">
      <c r="A256" s="287"/>
      <c r="B256" s="287"/>
      <c r="C256" s="287" t="s">
        <v>475</v>
      </c>
      <c r="D256" s="288">
        <v>5.5599999999999997E-2</v>
      </c>
      <c r="E256" s="267" t="s">
        <v>101</v>
      </c>
      <c r="F256" s="265">
        <v>1</v>
      </c>
      <c r="G256" s="59" t="s">
        <v>476</v>
      </c>
      <c r="H256" s="38">
        <v>43101</v>
      </c>
      <c r="I256" s="28">
        <v>43465</v>
      </c>
      <c r="J256" s="265">
        <v>0.25</v>
      </c>
      <c r="K256" s="265">
        <v>0.5</v>
      </c>
      <c r="L256" s="265">
        <v>0.75</v>
      </c>
      <c r="M256" s="265">
        <v>1</v>
      </c>
      <c r="N256" s="273">
        <v>0.25</v>
      </c>
      <c r="O256" s="270" t="s">
        <v>659</v>
      </c>
      <c r="P256" s="265"/>
      <c r="Q256" s="264"/>
      <c r="R256" s="276"/>
      <c r="S256" s="264"/>
      <c r="T256" s="265"/>
      <c r="U256" s="264"/>
    </row>
    <row r="257" spans="1:21" ht="47.25" hidden="1">
      <c r="A257" s="287"/>
      <c r="B257" s="287"/>
      <c r="C257" s="287"/>
      <c r="D257" s="267"/>
      <c r="E257" s="267"/>
      <c r="F257" s="265"/>
      <c r="G257" s="59" t="s">
        <v>477</v>
      </c>
      <c r="H257" s="38">
        <v>43101</v>
      </c>
      <c r="I257" s="28">
        <v>43465</v>
      </c>
      <c r="J257" s="265">
        <v>0.25</v>
      </c>
      <c r="K257" s="265">
        <v>0.5</v>
      </c>
      <c r="L257" s="265">
        <v>0.75</v>
      </c>
      <c r="M257" s="265">
        <v>1</v>
      </c>
      <c r="N257" s="273"/>
      <c r="O257" s="270"/>
      <c r="P257" s="265"/>
      <c r="Q257" s="264"/>
      <c r="R257" s="276"/>
      <c r="S257" s="264"/>
      <c r="T257" s="265"/>
      <c r="U257" s="264"/>
    </row>
    <row r="258" spans="1:21" ht="31.5" hidden="1">
      <c r="A258" s="287"/>
      <c r="B258" s="287"/>
      <c r="C258" s="287"/>
      <c r="D258" s="267"/>
      <c r="E258" s="267"/>
      <c r="F258" s="265"/>
      <c r="G258" s="59" t="s">
        <v>478</v>
      </c>
      <c r="H258" s="38">
        <v>43101</v>
      </c>
      <c r="I258" s="28">
        <v>43465</v>
      </c>
      <c r="J258" s="265">
        <v>0.25</v>
      </c>
      <c r="K258" s="265">
        <v>0.5</v>
      </c>
      <c r="L258" s="265">
        <v>0.75</v>
      </c>
      <c r="M258" s="265">
        <v>1</v>
      </c>
      <c r="N258" s="273"/>
      <c r="O258" s="270"/>
      <c r="P258" s="265"/>
      <c r="Q258" s="264"/>
      <c r="R258" s="276"/>
      <c r="S258" s="264"/>
      <c r="T258" s="265"/>
      <c r="U258" s="264"/>
    </row>
    <row r="259" spans="1:21" ht="31.5" hidden="1">
      <c r="A259" s="287"/>
      <c r="B259" s="287"/>
      <c r="C259" s="287"/>
      <c r="D259" s="267"/>
      <c r="E259" s="267"/>
      <c r="F259" s="265"/>
      <c r="G259" s="59" t="s">
        <v>479</v>
      </c>
      <c r="H259" s="38">
        <v>43101</v>
      </c>
      <c r="I259" s="28">
        <v>43465</v>
      </c>
      <c r="J259" s="265">
        <v>0.25</v>
      </c>
      <c r="K259" s="265">
        <v>0.5</v>
      </c>
      <c r="L259" s="265">
        <v>0.75</v>
      </c>
      <c r="M259" s="265">
        <v>1</v>
      </c>
      <c r="N259" s="273"/>
      <c r="O259" s="270"/>
      <c r="P259" s="265"/>
      <c r="Q259" s="264"/>
      <c r="R259" s="276"/>
      <c r="S259" s="264"/>
      <c r="T259" s="265"/>
      <c r="U259" s="264"/>
    </row>
    <row r="260" spans="1:21" ht="204" hidden="1">
      <c r="A260" s="287"/>
      <c r="B260" s="287"/>
      <c r="C260" s="59" t="s">
        <v>480</v>
      </c>
      <c r="D260" s="65">
        <v>5.5500000000000001E-2</v>
      </c>
      <c r="E260" s="60" t="s">
        <v>107</v>
      </c>
      <c r="F260" s="61">
        <v>300</v>
      </c>
      <c r="G260" s="51" t="s">
        <v>481</v>
      </c>
      <c r="H260" s="38">
        <v>43101</v>
      </c>
      <c r="I260" s="28">
        <v>43465</v>
      </c>
      <c r="J260" s="98">
        <v>150</v>
      </c>
      <c r="K260" s="61"/>
      <c r="L260" s="61">
        <v>150</v>
      </c>
      <c r="M260" s="61"/>
      <c r="N260" s="128">
        <v>0.66666666666666663</v>
      </c>
      <c r="O260" s="126" t="s">
        <v>660</v>
      </c>
      <c r="P260" s="61"/>
      <c r="Q260" s="71"/>
      <c r="R260" s="198"/>
      <c r="S260" s="71"/>
      <c r="T260" s="207"/>
      <c r="U260" s="71"/>
    </row>
    <row r="261" spans="1:21" ht="178.5" hidden="1">
      <c r="A261" s="287"/>
      <c r="B261" s="287"/>
      <c r="C261" s="59" t="s">
        <v>482</v>
      </c>
      <c r="D261" s="65">
        <v>5.5500000000000001E-2</v>
      </c>
      <c r="E261" s="60" t="s">
        <v>101</v>
      </c>
      <c r="F261" s="60">
        <v>1</v>
      </c>
      <c r="G261" s="51" t="s">
        <v>483</v>
      </c>
      <c r="H261" s="38">
        <v>43101</v>
      </c>
      <c r="I261" s="28">
        <v>43465</v>
      </c>
      <c r="J261" s="97"/>
      <c r="K261" s="60">
        <v>0.5</v>
      </c>
      <c r="L261" s="60"/>
      <c r="M261" s="60">
        <v>1</v>
      </c>
      <c r="N261" s="97">
        <v>7.0000000000000007E-2</v>
      </c>
      <c r="O261" s="129" t="s">
        <v>661</v>
      </c>
      <c r="P261" s="60"/>
      <c r="Q261" s="71"/>
      <c r="R261" s="199"/>
      <c r="S261" s="71"/>
      <c r="T261" s="206"/>
      <c r="U261" s="71"/>
    </row>
    <row r="262" spans="1:21" ht="204.75" hidden="1">
      <c r="A262" s="287"/>
      <c r="B262" s="287"/>
      <c r="C262" s="59" t="s">
        <v>484</v>
      </c>
      <c r="D262" s="65">
        <v>5.5599999999999997E-2</v>
      </c>
      <c r="E262" s="62" t="s">
        <v>101</v>
      </c>
      <c r="F262" s="64">
        <v>1</v>
      </c>
      <c r="G262" s="59" t="s">
        <v>485</v>
      </c>
      <c r="H262" s="38">
        <v>43101</v>
      </c>
      <c r="I262" s="28">
        <v>43465</v>
      </c>
      <c r="J262" s="95">
        <v>0.5</v>
      </c>
      <c r="K262" s="64">
        <v>1</v>
      </c>
      <c r="L262" s="64"/>
      <c r="M262" s="64"/>
      <c r="N262" s="95">
        <v>1</v>
      </c>
      <c r="O262" s="113" t="s">
        <v>662</v>
      </c>
      <c r="P262" s="64"/>
      <c r="Q262" s="71"/>
      <c r="R262" s="200"/>
      <c r="S262" s="71"/>
      <c r="T262" s="208"/>
      <c r="U262" s="71"/>
    </row>
    <row r="263" spans="1:21" ht="31.5" hidden="1">
      <c r="A263" s="287"/>
      <c r="B263" s="287"/>
      <c r="C263" s="287" t="s">
        <v>486</v>
      </c>
      <c r="D263" s="291">
        <v>5.5599999999999997E-2</v>
      </c>
      <c r="E263" s="267" t="s">
        <v>101</v>
      </c>
      <c r="F263" s="266">
        <v>1</v>
      </c>
      <c r="G263" s="59" t="s">
        <v>487</v>
      </c>
      <c r="H263" s="38">
        <v>43101</v>
      </c>
      <c r="I263" s="28">
        <v>43465</v>
      </c>
      <c r="J263" s="266">
        <v>0.25</v>
      </c>
      <c r="K263" s="266">
        <v>0.5</v>
      </c>
      <c r="L263" s="266">
        <v>0.75</v>
      </c>
      <c r="M263" s="266">
        <v>1</v>
      </c>
      <c r="N263" s="266">
        <v>0.25</v>
      </c>
      <c r="O263" s="271" t="s">
        <v>663</v>
      </c>
      <c r="P263" s="266"/>
      <c r="Q263" s="264"/>
      <c r="R263" s="277"/>
      <c r="S263" s="264"/>
      <c r="T263" s="266"/>
      <c r="U263" s="264"/>
    </row>
    <row r="264" spans="1:21" ht="15.75" hidden="1">
      <c r="A264" s="287"/>
      <c r="B264" s="287"/>
      <c r="C264" s="287"/>
      <c r="D264" s="291"/>
      <c r="E264" s="267"/>
      <c r="F264" s="267"/>
      <c r="G264" s="59" t="s">
        <v>488</v>
      </c>
      <c r="H264" s="38">
        <v>43101</v>
      </c>
      <c r="I264" s="28">
        <v>43465</v>
      </c>
      <c r="J264" s="267">
        <v>0.25</v>
      </c>
      <c r="K264" s="267">
        <v>0.5</v>
      </c>
      <c r="L264" s="267">
        <v>0.75</v>
      </c>
      <c r="M264" s="267">
        <v>1</v>
      </c>
      <c r="N264" s="267"/>
      <c r="O264" s="271"/>
      <c r="P264" s="267"/>
      <c r="Q264" s="264"/>
      <c r="R264" s="278"/>
      <c r="S264" s="264"/>
      <c r="T264" s="267"/>
      <c r="U264" s="264"/>
    </row>
    <row r="265" spans="1:21" ht="31.5" hidden="1">
      <c r="A265" s="287"/>
      <c r="B265" s="287"/>
      <c r="C265" s="287" t="s">
        <v>489</v>
      </c>
      <c r="D265" s="291">
        <v>5.5599999999999997E-2</v>
      </c>
      <c r="E265" s="267" t="s">
        <v>101</v>
      </c>
      <c r="F265" s="266">
        <v>1</v>
      </c>
      <c r="G265" s="59" t="s">
        <v>487</v>
      </c>
      <c r="H265" s="38">
        <v>43101</v>
      </c>
      <c r="I265" s="28">
        <v>43465</v>
      </c>
      <c r="J265" s="266">
        <v>0.25</v>
      </c>
      <c r="K265" s="266">
        <v>0.5</v>
      </c>
      <c r="L265" s="266">
        <v>0.75</v>
      </c>
      <c r="M265" s="266">
        <v>1</v>
      </c>
      <c r="N265" s="266">
        <v>0.2</v>
      </c>
      <c r="O265" s="272" t="s">
        <v>664</v>
      </c>
      <c r="P265" s="266"/>
      <c r="Q265" s="264"/>
      <c r="R265" s="277"/>
      <c r="S265" s="264"/>
      <c r="T265" s="266"/>
      <c r="U265" s="264"/>
    </row>
    <row r="266" spans="1:21" ht="15.75" hidden="1">
      <c r="A266" s="287"/>
      <c r="B266" s="287"/>
      <c r="C266" s="287"/>
      <c r="D266" s="291"/>
      <c r="E266" s="267"/>
      <c r="F266" s="267"/>
      <c r="G266" s="59" t="s">
        <v>488</v>
      </c>
      <c r="H266" s="38">
        <v>43101</v>
      </c>
      <c r="I266" s="28">
        <v>43465</v>
      </c>
      <c r="J266" s="267">
        <v>0.25</v>
      </c>
      <c r="K266" s="267">
        <v>0.5</v>
      </c>
      <c r="L266" s="267">
        <v>0.75</v>
      </c>
      <c r="M266" s="267">
        <v>1</v>
      </c>
      <c r="N266" s="267"/>
      <c r="O266" s="272"/>
      <c r="P266" s="267"/>
      <c r="Q266" s="264"/>
      <c r="R266" s="278"/>
      <c r="S266" s="264"/>
      <c r="T266" s="267"/>
      <c r="U266" s="264"/>
    </row>
    <row r="267" spans="1:21">
      <c r="D267" s="92">
        <f>SUM(D251:D265)</f>
        <v>0.49999999999999994</v>
      </c>
    </row>
  </sheetData>
  <autoFilter ref="A7:Z16" xr:uid="{46194F98-01C6-4C56-92FD-8FC60760B0DA}"/>
  <customSheetViews>
    <customSheetView guid="{4D4DA5C4-87D7-4507-9A3A-E85A102C28F3}" scale="80" hiddenRows="1" topLeftCell="I1">
      <selection activeCell="Q6" sqref="Q6"/>
      <pageMargins left="0.7" right="0.7" top="0.75" bottom="0.75" header="0.3" footer="0.3"/>
      <pageSetup orientation="portrait" horizontalDpi="4294967294" verticalDpi="4294967294" r:id="rId1"/>
    </customSheetView>
    <customSheetView guid="{B402B862-D6AF-46F4-9BE9-DFC2BCC34D41}" scale="80" hiddenRows="1" topLeftCell="E1">
      <selection activeCell="Q145" sqref="Q145:R149"/>
      <pageMargins left="0.7" right="0.7" top="0.75" bottom="0.75" header="0.3" footer="0.3"/>
      <pageSetup orientation="portrait" horizontalDpi="4294967294" verticalDpi="4294967294" r:id="rId2"/>
    </customSheetView>
    <customSheetView guid="{6C4A8B00-6425-4A3D-805A-72E6E5787537}" scale="80" hiddenRows="1" topLeftCell="D8">
      <selection activeCell="G11" sqref="G11"/>
      <pageMargins left="0.7" right="0.7" top="0.75" bottom="0.75" header="0.3" footer="0.3"/>
      <pageSetup orientation="portrait" horizontalDpi="4294967294" verticalDpi="4294967294" r:id="rId3"/>
    </customSheetView>
    <customSheetView guid="{502EA425-00D5-4186-BCC0-E7ED7EAF3F06}" scale="80" hiddenRows="1" topLeftCell="E16">
      <selection activeCell="Q145" sqref="Q145:R149"/>
      <pageMargins left="0.7" right="0.7" top="0.75" bottom="0.75" header="0.3" footer="0.3"/>
      <pageSetup orientation="portrait" horizontalDpi="4294967294" verticalDpi="4294967294" r:id="rId4"/>
    </customSheetView>
    <customSheetView guid="{7DC20472-41A2-4228-BA17-DBC95DDF95CC}" scale="80" hiddenRows="1" topLeftCell="E14">
      <selection activeCell="P10" sqref="P10"/>
      <pageMargins left="0.7" right="0.7" top="0.75" bottom="0.75" header="0.3" footer="0.3"/>
      <pageSetup orientation="portrait" horizontalDpi="4294967294" verticalDpi="4294967294" r:id="rId5"/>
    </customSheetView>
    <customSheetView guid="{B0E1F95B-AE72-4F5B-8867-2ABBD5147508}" scale="80" hiddenRows="1">
      <selection activeCell="F1" sqref="F1"/>
      <pageMargins left="0.7" right="0.7" top="0.75" bottom="0.75" header="0.3" footer="0.3"/>
      <pageSetup orientation="portrait" horizontalDpi="4294967294" verticalDpi="4294967294" r:id="rId6"/>
    </customSheetView>
  </customSheetViews>
  <mergeCells count="421">
    <mergeCell ref="O5:V5"/>
    <mergeCell ref="O6:P6"/>
    <mergeCell ref="Q6:R6"/>
    <mergeCell ref="S6:T6"/>
    <mergeCell ref="U6:V6"/>
    <mergeCell ref="A4:V4"/>
    <mergeCell ref="O203:O204"/>
    <mergeCell ref="A17:V17"/>
    <mergeCell ref="A156:A174"/>
    <mergeCell ref="B156:B17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145:A149"/>
    <mergeCell ref="B145:B149"/>
    <mergeCell ref="C253:C255"/>
    <mergeCell ref="D253:D255"/>
    <mergeCell ref="E253:E255"/>
    <mergeCell ref="F253:F255"/>
    <mergeCell ref="J253:J255"/>
    <mergeCell ref="K253:K255"/>
    <mergeCell ref="L253:L255"/>
    <mergeCell ref="J265:J266"/>
    <mergeCell ref="J256:J259"/>
    <mergeCell ref="K256:K259"/>
    <mergeCell ref="L256:L259"/>
    <mergeCell ref="C263:C264"/>
    <mergeCell ref="D263:D264"/>
    <mergeCell ref="E263:E264"/>
    <mergeCell ref="F263:F264"/>
    <mergeCell ref="J263:J264"/>
    <mergeCell ref="K263:K264"/>
    <mergeCell ref="L263:L264"/>
    <mergeCell ref="K265:K266"/>
    <mergeCell ref="L265:L266"/>
    <mergeCell ref="M265:M266"/>
    <mergeCell ref="C265:C266"/>
    <mergeCell ref="D265:D266"/>
    <mergeCell ref="E265:E266"/>
    <mergeCell ref="F265:F266"/>
    <mergeCell ref="M256:M259"/>
    <mergeCell ref="M263:M264"/>
    <mergeCell ref="N132:O132"/>
    <mergeCell ref="P132:Q132"/>
    <mergeCell ref="A184:V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M253:M255"/>
    <mergeCell ref="C256:C259"/>
    <mergeCell ref="D256:D259"/>
    <mergeCell ref="E256:E259"/>
    <mergeCell ref="F256:F259"/>
    <mergeCell ref="M105:M108"/>
    <mergeCell ref="D98:D100"/>
    <mergeCell ref="E98:E100"/>
    <mergeCell ref="F98:F100"/>
    <mergeCell ref="A130:V130"/>
    <mergeCell ref="A131:A133"/>
    <mergeCell ref="A122:A128"/>
    <mergeCell ref="A135:A138"/>
    <mergeCell ref="B135:B138"/>
    <mergeCell ref="H105:H108"/>
    <mergeCell ref="I105:I108"/>
    <mergeCell ref="J105:J108"/>
    <mergeCell ref="K105:K108"/>
    <mergeCell ref="L105:L108"/>
    <mergeCell ref="B105:B108"/>
    <mergeCell ref="C105:C108"/>
    <mergeCell ref="D105:D108"/>
    <mergeCell ref="A251:A266"/>
    <mergeCell ref="B251:B266"/>
    <mergeCell ref="A121:V121"/>
    <mergeCell ref="G131:G133"/>
    <mergeCell ref="H131:I131"/>
    <mergeCell ref="J131:M131"/>
    <mergeCell ref="N131:U131"/>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R132:S132"/>
    <mergeCell ref="B131:B133"/>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B79:B81"/>
    <mergeCell ref="C79:C81"/>
    <mergeCell ref="D79:D81"/>
    <mergeCell ref="E105:E108"/>
    <mergeCell ref="F105:F108"/>
    <mergeCell ref="J79:M79"/>
    <mergeCell ref="B98:B100"/>
    <mergeCell ref="C98:C100"/>
    <mergeCell ref="E5:E7"/>
    <mergeCell ref="F5:F7"/>
    <mergeCell ref="A5:A7"/>
    <mergeCell ref="B5:B7"/>
    <mergeCell ref="C5:C7"/>
    <mergeCell ref="D5:D7"/>
    <mergeCell ref="G5:G7"/>
    <mergeCell ref="I5:J5"/>
    <mergeCell ref="K5:N5"/>
    <mergeCell ref="I6:I7"/>
    <mergeCell ref="J6:J7"/>
    <mergeCell ref="H5:H7"/>
    <mergeCell ref="N19:U19"/>
    <mergeCell ref="N20:O20"/>
    <mergeCell ref="P20:Q20"/>
    <mergeCell ref="R20:S20"/>
    <mergeCell ref="T20:U20"/>
    <mergeCell ref="A16:V16"/>
    <mergeCell ref="A18:V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A22:V22"/>
    <mergeCell ref="A82:V82"/>
    <mergeCell ref="A117:V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V78"/>
    <mergeCell ref="A79:A81"/>
    <mergeCell ref="R186:S186"/>
    <mergeCell ref="T186:U186"/>
    <mergeCell ref="A197:V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A239:V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N79:U79"/>
    <mergeCell ref="H80:H81"/>
    <mergeCell ref="I80:I81"/>
    <mergeCell ref="N80:O80"/>
    <mergeCell ref="P80:Q80"/>
    <mergeCell ref="R80:S80"/>
    <mergeCell ref="T80:U80"/>
    <mergeCell ref="A134:V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Q98:Q100"/>
    <mergeCell ref="A155:V155"/>
    <mergeCell ref="A180:V180"/>
    <mergeCell ref="A188:V188"/>
    <mergeCell ref="A201:V201"/>
    <mergeCell ref="A243:V243"/>
    <mergeCell ref="A250:V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246:V246"/>
    <mergeCell ref="A247:A249"/>
    <mergeCell ref="N265:N266"/>
    <mergeCell ref="P253:P255"/>
    <mergeCell ref="P256:P259"/>
    <mergeCell ref="P263:P264"/>
    <mergeCell ref="P265:P266"/>
    <mergeCell ref="R253:R255"/>
    <mergeCell ref="R256:R259"/>
    <mergeCell ref="R263:R264"/>
    <mergeCell ref="R265:R266"/>
    <mergeCell ref="U256:U259"/>
    <mergeCell ref="U263:U264"/>
    <mergeCell ref="U265:U266"/>
    <mergeCell ref="A176:V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102:N103"/>
    <mergeCell ref="O102:O103"/>
    <mergeCell ref="P102:P103"/>
    <mergeCell ref="Q102:Q103"/>
    <mergeCell ref="N105:N108"/>
    <mergeCell ref="O105:O108"/>
    <mergeCell ref="P105:P108"/>
    <mergeCell ref="Q105:Q108"/>
    <mergeCell ref="R83:R86"/>
    <mergeCell ref="R98:R100"/>
    <mergeCell ref="S83:S86"/>
    <mergeCell ref="T83:T86"/>
    <mergeCell ref="U83:U86"/>
    <mergeCell ref="R89:R90"/>
    <mergeCell ref="S89:S90"/>
    <mergeCell ref="T89:T90"/>
    <mergeCell ref="U89:U90"/>
    <mergeCell ref="R95:R96"/>
    <mergeCell ref="S95:S96"/>
    <mergeCell ref="T95:T96"/>
    <mergeCell ref="U95:U96"/>
    <mergeCell ref="S98:S100"/>
    <mergeCell ref="T98:T100"/>
    <mergeCell ref="U98:U100"/>
    <mergeCell ref="R102:R103"/>
    <mergeCell ref="S102:S103"/>
    <mergeCell ref="T102:T103"/>
    <mergeCell ref="U102:U103"/>
    <mergeCell ref="R105:R108"/>
    <mergeCell ref="S105:S108"/>
    <mergeCell ref="T105:T108"/>
    <mergeCell ref="U105:U108"/>
    <mergeCell ref="H153:H154"/>
    <mergeCell ref="I153:I154"/>
    <mergeCell ref="N153:O153"/>
    <mergeCell ref="P153:Q153"/>
    <mergeCell ref="R153:S153"/>
    <mergeCell ref="T153:U153"/>
    <mergeCell ref="A152:A154"/>
    <mergeCell ref="B152:B154"/>
    <mergeCell ref="C152:C154"/>
    <mergeCell ref="D152:D154"/>
    <mergeCell ref="E152:E154"/>
    <mergeCell ref="F152:F154"/>
    <mergeCell ref="G152:G154"/>
    <mergeCell ref="H152:I152"/>
    <mergeCell ref="J152:M152"/>
    <mergeCell ref="C131:C133"/>
    <mergeCell ref="D131:D133"/>
    <mergeCell ref="E131:E133"/>
    <mergeCell ref="F131:F133"/>
    <mergeCell ref="T132:U132"/>
    <mergeCell ref="N152:U152"/>
    <mergeCell ref="A144:V144"/>
    <mergeCell ref="A151:V151"/>
    <mergeCell ref="N141:U141"/>
    <mergeCell ref="H142:H143"/>
    <mergeCell ref="I142:I143"/>
    <mergeCell ref="N142:O142"/>
    <mergeCell ref="P142:Q142"/>
    <mergeCell ref="R142:S142"/>
    <mergeCell ref="T142:U142"/>
    <mergeCell ref="A140:V140"/>
    <mergeCell ref="A141:A143"/>
    <mergeCell ref="B141:B143"/>
    <mergeCell ref="C141:C143"/>
    <mergeCell ref="D141:D143"/>
    <mergeCell ref="E141:E143"/>
    <mergeCell ref="F141:F143"/>
    <mergeCell ref="H132:H133"/>
    <mergeCell ref="I132:I133"/>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4:W19"/>
  <sheetViews>
    <sheetView zoomScale="90" zoomScaleNormal="90" workbookViewId="0">
      <selection activeCell="AC9" sqref="AC9"/>
    </sheetView>
  </sheetViews>
  <sheetFormatPr baseColWidth="10" defaultColWidth="10.7109375" defaultRowHeight="12.75" outlineLevelCol="1"/>
  <cols>
    <col min="1" max="1" width="19.7109375" customWidth="1"/>
    <col min="2" max="2" width="21.28515625" customWidth="1"/>
    <col min="3" max="3" width="26.85546875" customWidth="1"/>
    <col min="4" max="4" width="17.28515625" style="10" customWidth="1"/>
    <col min="5" max="5" width="13.28515625" customWidth="1"/>
    <col min="6" max="6" width="13.7109375" style="10" customWidth="1"/>
    <col min="7" max="7" width="38.5703125" customWidth="1"/>
    <col min="8" max="8" width="45.7109375" style="13" customWidth="1"/>
    <col min="9" max="9" width="20" customWidth="1"/>
    <col min="10" max="14" width="17.140625" customWidth="1"/>
    <col min="15" max="15" width="12.7109375" hidden="1" customWidth="1" outlineLevel="1"/>
    <col min="16" max="16" width="28" hidden="1" customWidth="1" outlineLevel="1"/>
    <col min="17" max="17" width="12.140625" hidden="1" customWidth="1" outlineLevel="1"/>
    <col min="18" max="18" width="60.7109375" style="181" hidden="1" customWidth="1" outlineLevel="1"/>
    <col min="19" max="19" width="12.7109375" hidden="1" customWidth="1" outlineLevel="1"/>
    <col min="20" max="20" width="60.7109375" style="192" customWidth="1" collapsed="1"/>
    <col min="21" max="21" width="12.5703125" customWidth="1"/>
    <col min="23" max="23" width="0" hidden="1" customWidth="1"/>
  </cols>
  <sheetData>
    <row r="4" spans="1:23" ht="33.75">
      <c r="A4" s="247" t="s">
        <v>736</v>
      </c>
      <c r="B4" s="248"/>
      <c r="C4" s="248"/>
      <c r="D4" s="248"/>
      <c r="E4" s="248"/>
      <c r="F4" s="248"/>
      <c r="G4" s="248"/>
      <c r="H4" s="248"/>
      <c r="I4" s="248"/>
      <c r="J4" s="248"/>
      <c r="K4" s="248"/>
      <c r="L4" s="248"/>
      <c r="M4" s="248"/>
      <c r="N4" s="248"/>
      <c r="O4" s="248"/>
      <c r="P4" s="248"/>
      <c r="Q4" s="248"/>
      <c r="R4" s="248"/>
      <c r="S4" s="248"/>
      <c r="T4" s="248"/>
      <c r="U4" s="248"/>
      <c r="V4" s="248"/>
    </row>
    <row r="5" spans="1:23" ht="18.75">
      <c r="A5" s="239" t="s">
        <v>99</v>
      </c>
      <c r="B5" s="239" t="s">
        <v>74</v>
      </c>
      <c r="C5" s="239" t="s">
        <v>65</v>
      </c>
      <c r="D5" s="305" t="s">
        <v>66</v>
      </c>
      <c r="E5" s="239" t="s">
        <v>67</v>
      </c>
      <c r="F5" s="305" t="s">
        <v>68</v>
      </c>
      <c r="G5" s="239" t="s">
        <v>69</v>
      </c>
      <c r="H5" s="239" t="s">
        <v>665</v>
      </c>
      <c r="I5" s="252" t="s">
        <v>70</v>
      </c>
      <c r="J5" s="252"/>
      <c r="K5" s="239" t="s">
        <v>79</v>
      </c>
      <c r="L5" s="239"/>
      <c r="M5" s="239"/>
      <c r="N5" s="239"/>
      <c r="O5" s="249" t="s">
        <v>490</v>
      </c>
      <c r="P5" s="249"/>
      <c r="Q5" s="249"/>
      <c r="R5" s="249"/>
      <c r="S5" s="249"/>
      <c r="T5" s="249"/>
      <c r="U5" s="249"/>
      <c r="V5" s="249"/>
    </row>
    <row r="6" spans="1:23" ht="15.75">
      <c r="A6" s="239"/>
      <c r="B6" s="239"/>
      <c r="C6" s="239"/>
      <c r="D6" s="305"/>
      <c r="E6" s="239"/>
      <c r="F6" s="305"/>
      <c r="G6" s="239"/>
      <c r="H6" s="239"/>
      <c r="I6" s="239" t="s">
        <v>71</v>
      </c>
      <c r="J6" s="239" t="s">
        <v>72</v>
      </c>
      <c r="K6" s="107" t="s">
        <v>75</v>
      </c>
      <c r="L6" s="107" t="s">
        <v>76</v>
      </c>
      <c r="M6" s="107" t="s">
        <v>77</v>
      </c>
      <c r="N6" s="107" t="s">
        <v>78</v>
      </c>
      <c r="O6" s="250" t="s">
        <v>75</v>
      </c>
      <c r="P6" s="250"/>
      <c r="Q6" s="250" t="s">
        <v>76</v>
      </c>
      <c r="R6" s="250"/>
      <c r="S6" s="250" t="s">
        <v>77</v>
      </c>
      <c r="T6" s="250"/>
      <c r="U6" s="250" t="s">
        <v>78</v>
      </c>
      <c r="V6" s="250"/>
    </row>
    <row r="7" spans="1:23" ht="30">
      <c r="A7" s="239"/>
      <c r="B7" s="239"/>
      <c r="C7" s="239"/>
      <c r="D7" s="305"/>
      <c r="E7" s="239"/>
      <c r="F7" s="305"/>
      <c r="G7" s="239"/>
      <c r="H7" s="239"/>
      <c r="I7" s="239"/>
      <c r="J7" s="239"/>
      <c r="K7" s="108" t="s">
        <v>129</v>
      </c>
      <c r="L7" s="108" t="s">
        <v>129</v>
      </c>
      <c r="M7" s="108" t="s">
        <v>129</v>
      </c>
      <c r="N7" s="108" t="s">
        <v>129</v>
      </c>
      <c r="O7" s="66" t="s">
        <v>492</v>
      </c>
      <c r="P7" s="163" t="s">
        <v>491</v>
      </c>
      <c r="Q7" s="66" t="s">
        <v>492</v>
      </c>
      <c r="R7" s="66" t="s">
        <v>491</v>
      </c>
      <c r="S7" s="163" t="s">
        <v>492</v>
      </c>
      <c r="T7" s="66" t="s">
        <v>491</v>
      </c>
      <c r="U7" s="66" t="s">
        <v>492</v>
      </c>
      <c r="V7" s="66" t="s">
        <v>491</v>
      </c>
    </row>
    <row r="8" spans="1:23" ht="114.75">
      <c r="A8" s="241" t="s">
        <v>58</v>
      </c>
      <c r="B8" s="240" t="s">
        <v>82</v>
      </c>
      <c r="C8" s="80" t="s">
        <v>132</v>
      </c>
      <c r="D8" s="81">
        <v>0.12</v>
      </c>
      <c r="E8" s="80" t="s">
        <v>101</v>
      </c>
      <c r="F8" s="81">
        <v>1</v>
      </c>
      <c r="G8" s="82" t="s">
        <v>670</v>
      </c>
      <c r="H8" s="134" t="s">
        <v>693</v>
      </c>
      <c r="I8" s="83">
        <v>43102</v>
      </c>
      <c r="J8" s="83">
        <v>43462</v>
      </c>
      <c r="K8" s="81">
        <v>0.25</v>
      </c>
      <c r="L8" s="81">
        <v>0.5</v>
      </c>
      <c r="M8" s="81">
        <v>0.75</v>
      </c>
      <c r="N8" s="81">
        <v>1</v>
      </c>
      <c r="O8" s="81">
        <v>0.25</v>
      </c>
      <c r="P8" s="180" t="s">
        <v>757</v>
      </c>
      <c r="Q8" s="220">
        <v>0.46</v>
      </c>
      <c r="R8" s="172" t="s">
        <v>819</v>
      </c>
      <c r="S8" s="81">
        <v>0.5</v>
      </c>
      <c r="T8" s="175" t="s">
        <v>881</v>
      </c>
      <c r="U8" s="81"/>
      <c r="V8" s="81"/>
      <c r="W8" s="234" t="s">
        <v>844</v>
      </c>
    </row>
    <row r="9" spans="1:23" ht="247.5" customHeight="1">
      <c r="A9" s="241"/>
      <c r="B9" s="240"/>
      <c r="C9" s="80" t="s">
        <v>130</v>
      </c>
      <c r="D9" s="81">
        <v>0.12</v>
      </c>
      <c r="E9" s="80" t="s">
        <v>101</v>
      </c>
      <c r="F9" s="81">
        <v>1</v>
      </c>
      <c r="G9" s="84" t="s">
        <v>124</v>
      </c>
      <c r="H9" s="80" t="s">
        <v>694</v>
      </c>
      <c r="I9" s="83">
        <v>43102</v>
      </c>
      <c r="J9" s="83">
        <v>43462</v>
      </c>
      <c r="K9" s="81">
        <v>0.15</v>
      </c>
      <c r="L9" s="81">
        <v>0.3</v>
      </c>
      <c r="M9" s="81">
        <v>0.6</v>
      </c>
      <c r="N9" s="81">
        <v>1</v>
      </c>
      <c r="O9" s="81">
        <v>0.17469999999999999</v>
      </c>
      <c r="P9" s="180" t="s">
        <v>758</v>
      </c>
      <c r="Q9" s="220">
        <v>0.47599999999999998</v>
      </c>
      <c r="R9" s="172" t="s">
        <v>820</v>
      </c>
      <c r="S9" s="81">
        <v>0.71899999999999997</v>
      </c>
      <c r="T9" s="172" t="s">
        <v>845</v>
      </c>
      <c r="U9" s="81"/>
      <c r="V9" s="81"/>
      <c r="W9" s="234" t="s">
        <v>844</v>
      </c>
    </row>
    <row r="10" spans="1:23" ht="409.5">
      <c r="A10" s="241"/>
      <c r="B10" s="240"/>
      <c r="C10" s="80" t="s">
        <v>133</v>
      </c>
      <c r="D10" s="81">
        <v>0.12</v>
      </c>
      <c r="E10" s="80" t="s">
        <v>101</v>
      </c>
      <c r="F10" s="81">
        <v>1</v>
      </c>
      <c r="G10" s="85" t="s">
        <v>730</v>
      </c>
      <c r="H10" s="134" t="s">
        <v>695</v>
      </c>
      <c r="I10" s="83">
        <v>43102</v>
      </c>
      <c r="J10" s="83">
        <v>43462</v>
      </c>
      <c r="K10" s="81">
        <v>0.15</v>
      </c>
      <c r="L10" s="81">
        <v>0.3</v>
      </c>
      <c r="M10" s="81">
        <v>0.7</v>
      </c>
      <c r="N10" s="81">
        <v>1</v>
      </c>
      <c r="O10" s="81">
        <v>0.30199999999999999</v>
      </c>
      <c r="P10" s="176" t="s">
        <v>759</v>
      </c>
      <c r="Q10" s="220">
        <v>0.64</v>
      </c>
      <c r="R10" s="172" t="s">
        <v>821</v>
      </c>
      <c r="S10" s="81">
        <v>0.81</v>
      </c>
      <c r="T10" s="175" t="s">
        <v>882</v>
      </c>
      <c r="U10" s="81"/>
      <c r="V10" s="81"/>
      <c r="W10" s="4" t="s">
        <v>846</v>
      </c>
    </row>
    <row r="11" spans="1:23" ht="108" customHeight="1">
      <c r="A11" s="241"/>
      <c r="B11" s="240"/>
      <c r="C11" s="80" t="s">
        <v>134</v>
      </c>
      <c r="D11" s="81">
        <v>0.12</v>
      </c>
      <c r="E11" s="80" t="s">
        <v>101</v>
      </c>
      <c r="F11" s="81">
        <v>1</v>
      </c>
      <c r="G11" s="84" t="s">
        <v>83</v>
      </c>
      <c r="H11" s="134" t="s">
        <v>696</v>
      </c>
      <c r="I11" s="83">
        <v>43102</v>
      </c>
      <c r="J11" s="83">
        <v>43462</v>
      </c>
      <c r="K11" s="81">
        <v>0.15</v>
      </c>
      <c r="L11" s="81">
        <v>0.3</v>
      </c>
      <c r="M11" s="81">
        <v>0.7</v>
      </c>
      <c r="N11" s="81">
        <v>1</v>
      </c>
      <c r="O11" s="81">
        <v>0.1</v>
      </c>
      <c r="P11" s="179" t="s">
        <v>760</v>
      </c>
      <c r="Q11" s="220">
        <v>0</v>
      </c>
      <c r="R11" s="221" t="s">
        <v>790</v>
      </c>
      <c r="S11" s="81">
        <v>0.5</v>
      </c>
      <c r="T11" s="175" t="s">
        <v>883</v>
      </c>
      <c r="U11" s="81"/>
      <c r="V11" s="165"/>
      <c r="W11" s="214" t="s">
        <v>846</v>
      </c>
    </row>
    <row r="12" spans="1:23" ht="300" customHeight="1">
      <c r="A12" s="241"/>
      <c r="B12" s="240"/>
      <c r="C12" s="80" t="s">
        <v>135</v>
      </c>
      <c r="D12" s="81">
        <v>0.05</v>
      </c>
      <c r="E12" s="80" t="s">
        <v>101</v>
      </c>
      <c r="F12" s="81">
        <v>1</v>
      </c>
      <c r="G12" s="84" t="s">
        <v>84</v>
      </c>
      <c r="H12" s="134" t="s">
        <v>697</v>
      </c>
      <c r="I12" s="83">
        <v>43102</v>
      </c>
      <c r="J12" s="83">
        <v>43462</v>
      </c>
      <c r="K12" s="81">
        <v>0.25</v>
      </c>
      <c r="L12" s="81">
        <v>0.5</v>
      </c>
      <c r="M12" s="81">
        <v>0.75</v>
      </c>
      <c r="N12" s="81">
        <v>1</v>
      </c>
      <c r="O12" s="182">
        <v>0.25</v>
      </c>
      <c r="P12" s="183" t="s">
        <v>761</v>
      </c>
      <c r="Q12" s="220">
        <v>1</v>
      </c>
      <c r="R12" s="172" t="s">
        <v>822</v>
      </c>
      <c r="S12" s="227">
        <v>1</v>
      </c>
      <c r="T12" s="215" t="s">
        <v>870</v>
      </c>
      <c r="U12" s="81"/>
      <c r="V12" s="165"/>
      <c r="W12" s="223" t="s">
        <v>847</v>
      </c>
    </row>
    <row r="13" spans="1:23" ht="76.5">
      <c r="A13" s="241"/>
      <c r="B13" s="240"/>
      <c r="C13" s="80" t="s">
        <v>136</v>
      </c>
      <c r="D13" s="81">
        <v>0.04</v>
      </c>
      <c r="E13" s="80" t="s">
        <v>101</v>
      </c>
      <c r="F13" s="81">
        <v>1</v>
      </c>
      <c r="G13" s="84" t="s">
        <v>125</v>
      </c>
      <c r="H13" s="80" t="s">
        <v>698</v>
      </c>
      <c r="I13" s="83">
        <v>43102</v>
      </c>
      <c r="J13" s="83">
        <v>43462</v>
      </c>
      <c r="K13" s="81">
        <v>1</v>
      </c>
      <c r="L13" s="81">
        <v>1</v>
      </c>
      <c r="M13" s="81">
        <v>1</v>
      </c>
      <c r="N13" s="81">
        <v>1</v>
      </c>
      <c r="O13" s="81">
        <v>1</v>
      </c>
      <c r="P13" s="179" t="s">
        <v>762</v>
      </c>
      <c r="Q13" s="220">
        <v>1</v>
      </c>
      <c r="R13" s="172" t="s">
        <v>848</v>
      </c>
      <c r="S13" s="220">
        <v>1</v>
      </c>
      <c r="T13" s="172" t="s">
        <v>848</v>
      </c>
      <c r="U13" s="81"/>
      <c r="V13" s="165"/>
      <c r="W13" s="223" t="s">
        <v>849</v>
      </c>
    </row>
    <row r="14" spans="1:23" ht="114.75">
      <c r="A14" s="241"/>
      <c r="B14" s="240" t="s">
        <v>85</v>
      </c>
      <c r="C14" s="80" t="s">
        <v>137</v>
      </c>
      <c r="D14" s="81">
        <v>0.04</v>
      </c>
      <c r="E14" s="80" t="s">
        <v>101</v>
      </c>
      <c r="F14" s="81">
        <v>1</v>
      </c>
      <c r="G14" s="84" t="s">
        <v>126</v>
      </c>
      <c r="H14" s="134" t="s">
        <v>699</v>
      </c>
      <c r="I14" s="83">
        <v>43102</v>
      </c>
      <c r="J14" s="83">
        <v>43462</v>
      </c>
      <c r="K14" s="81">
        <v>0.1</v>
      </c>
      <c r="L14" s="81">
        <v>0.3</v>
      </c>
      <c r="M14" s="81">
        <v>0.7</v>
      </c>
      <c r="N14" s="81">
        <v>1</v>
      </c>
      <c r="O14" s="81">
        <v>0.1</v>
      </c>
      <c r="P14" s="180" t="s">
        <v>763</v>
      </c>
      <c r="Q14" s="220">
        <v>0.57999999999999996</v>
      </c>
      <c r="R14" s="172" t="s">
        <v>823</v>
      </c>
      <c r="S14" s="81"/>
      <c r="T14" s="235"/>
      <c r="U14" s="81"/>
      <c r="V14" s="165"/>
      <c r="W14" s="223" t="s">
        <v>850</v>
      </c>
    </row>
    <row r="15" spans="1:23" ht="409.5">
      <c r="A15" s="241"/>
      <c r="B15" s="240"/>
      <c r="C15" s="80" t="s">
        <v>138</v>
      </c>
      <c r="D15" s="81">
        <v>0.05</v>
      </c>
      <c r="E15" s="80" t="s">
        <v>107</v>
      </c>
      <c r="F15" s="156">
        <v>1</v>
      </c>
      <c r="G15" s="84" t="s">
        <v>86</v>
      </c>
      <c r="H15" s="136" t="s">
        <v>731</v>
      </c>
      <c r="I15" s="83">
        <v>43102</v>
      </c>
      <c r="J15" s="83">
        <v>43462</v>
      </c>
      <c r="K15" s="81">
        <v>0.15</v>
      </c>
      <c r="L15" s="81">
        <v>0.3</v>
      </c>
      <c r="M15" s="81">
        <v>0.7</v>
      </c>
      <c r="N15" s="81">
        <v>1</v>
      </c>
      <c r="O15" s="81">
        <v>0.15</v>
      </c>
      <c r="P15" s="189" t="s">
        <v>764</v>
      </c>
      <c r="Q15" s="220">
        <v>0.5</v>
      </c>
      <c r="R15" s="172" t="s">
        <v>810</v>
      </c>
      <c r="S15" s="81">
        <v>0.7</v>
      </c>
      <c r="T15" s="172" t="s">
        <v>872</v>
      </c>
      <c r="U15" s="81"/>
      <c r="V15" s="165"/>
      <c r="W15" s="223" t="s">
        <v>851</v>
      </c>
    </row>
    <row r="16" spans="1:23" ht="409.5">
      <c r="A16" s="241"/>
      <c r="B16" s="240"/>
      <c r="C16" s="80" t="s">
        <v>139</v>
      </c>
      <c r="D16" s="81">
        <v>0.12</v>
      </c>
      <c r="E16" s="80" t="s">
        <v>101</v>
      </c>
      <c r="F16" s="81">
        <v>1</v>
      </c>
      <c r="G16" s="84" t="s">
        <v>87</v>
      </c>
      <c r="H16" s="134" t="s">
        <v>700</v>
      </c>
      <c r="I16" s="83">
        <v>43102</v>
      </c>
      <c r="J16" s="83">
        <v>43462</v>
      </c>
      <c r="K16" s="81">
        <v>0.15</v>
      </c>
      <c r="L16" s="81">
        <v>0.4</v>
      </c>
      <c r="M16" s="81">
        <v>0.7</v>
      </c>
      <c r="N16" s="81">
        <v>1</v>
      </c>
      <c r="O16" s="81">
        <v>0.2</v>
      </c>
      <c r="P16" s="179" t="s">
        <v>765</v>
      </c>
      <c r="Q16" s="220">
        <v>0.53</v>
      </c>
      <c r="R16" s="172" t="s">
        <v>824</v>
      </c>
      <c r="S16" s="81">
        <v>0.8</v>
      </c>
      <c r="T16" s="171" t="s">
        <v>884</v>
      </c>
      <c r="U16" s="81"/>
      <c r="V16" s="165"/>
      <c r="W16" s="223" t="s">
        <v>852</v>
      </c>
    </row>
    <row r="17" spans="1:23" ht="242.25" customHeight="1">
      <c r="A17" s="241"/>
      <c r="B17" s="240"/>
      <c r="C17" s="80" t="s">
        <v>140</v>
      </c>
      <c r="D17" s="81">
        <v>0.05</v>
      </c>
      <c r="E17" s="80" t="s">
        <v>101</v>
      </c>
      <c r="F17" s="81">
        <v>1</v>
      </c>
      <c r="G17" s="85" t="s">
        <v>127</v>
      </c>
      <c r="H17" s="136" t="s">
        <v>701</v>
      </c>
      <c r="I17" s="83">
        <v>43102</v>
      </c>
      <c r="J17" s="83">
        <v>43462</v>
      </c>
      <c r="K17" s="81">
        <v>0.25</v>
      </c>
      <c r="L17" s="81">
        <v>0.5</v>
      </c>
      <c r="M17" s="81">
        <v>0.75</v>
      </c>
      <c r="N17" s="81">
        <v>1</v>
      </c>
      <c r="O17" s="81">
        <v>0.25</v>
      </c>
      <c r="P17" s="179" t="s">
        <v>766</v>
      </c>
      <c r="Q17" s="220">
        <v>0.5</v>
      </c>
      <c r="R17" s="172" t="s">
        <v>811</v>
      </c>
      <c r="S17" s="81">
        <v>0.9</v>
      </c>
      <c r="T17" s="175" t="s">
        <v>871</v>
      </c>
      <c r="U17" s="81"/>
      <c r="V17" s="165"/>
      <c r="W17" s="223" t="s">
        <v>852</v>
      </c>
    </row>
    <row r="18" spans="1:23" ht="409.5">
      <c r="A18" s="241"/>
      <c r="B18" s="240"/>
      <c r="C18" s="80" t="s">
        <v>141</v>
      </c>
      <c r="D18" s="81">
        <v>0.05</v>
      </c>
      <c r="E18" s="80" t="s">
        <v>101</v>
      </c>
      <c r="F18" s="81">
        <v>1</v>
      </c>
      <c r="G18" s="84" t="s">
        <v>131</v>
      </c>
      <c r="H18" s="136" t="s">
        <v>702</v>
      </c>
      <c r="I18" s="83">
        <v>43102</v>
      </c>
      <c r="J18" s="83">
        <v>43462</v>
      </c>
      <c r="K18" s="81">
        <v>0.25</v>
      </c>
      <c r="L18" s="81">
        <v>0.5</v>
      </c>
      <c r="M18" s="81">
        <v>0.75</v>
      </c>
      <c r="N18" s="81">
        <v>1</v>
      </c>
      <c r="O18" s="81">
        <v>0.25</v>
      </c>
      <c r="P18" s="179" t="s">
        <v>767</v>
      </c>
      <c r="Q18" s="220">
        <v>0.68</v>
      </c>
      <c r="R18" s="222" t="s">
        <v>825</v>
      </c>
      <c r="S18" s="81">
        <v>0.9</v>
      </c>
      <c r="T18" s="171" t="s">
        <v>885</v>
      </c>
      <c r="U18" s="81"/>
      <c r="V18" s="179"/>
      <c r="W18" s="228"/>
    </row>
    <row r="19" spans="1:23" ht="189.75" customHeight="1">
      <c r="A19" s="241"/>
      <c r="B19" s="240"/>
      <c r="C19" s="80" t="s">
        <v>142</v>
      </c>
      <c r="D19" s="81">
        <v>0.04</v>
      </c>
      <c r="E19" s="80" t="s">
        <v>101</v>
      </c>
      <c r="F19" s="81">
        <v>1</v>
      </c>
      <c r="G19" s="84" t="s">
        <v>90</v>
      </c>
      <c r="H19" s="136" t="s">
        <v>703</v>
      </c>
      <c r="I19" s="83">
        <v>43102</v>
      </c>
      <c r="J19" s="83">
        <v>43462</v>
      </c>
      <c r="K19" s="81">
        <v>0.1</v>
      </c>
      <c r="L19" s="81">
        <v>0.3</v>
      </c>
      <c r="M19" s="81">
        <v>0.7</v>
      </c>
      <c r="N19" s="81">
        <v>1</v>
      </c>
      <c r="O19" s="81">
        <v>0.1</v>
      </c>
      <c r="P19" s="180" t="s">
        <v>768</v>
      </c>
      <c r="Q19" s="220">
        <v>0.3</v>
      </c>
      <c r="R19" s="222" t="s">
        <v>826</v>
      </c>
      <c r="S19" s="81">
        <v>0.7</v>
      </c>
      <c r="T19" s="231" t="s">
        <v>886</v>
      </c>
      <c r="U19" s="81"/>
      <c r="V19" s="166"/>
      <c r="W19" s="223" t="s">
        <v>853</v>
      </c>
    </row>
  </sheetData>
  <autoFilter ref="A7:W19" xr:uid="{B2ADBE77-6600-4DBB-A8E0-6F8EC3020AF8}"/>
  <customSheetViews>
    <customSheetView guid="{4D4DA5C4-87D7-4507-9A3A-E85A102C28F3}" scale="90" topLeftCell="J1">
      <selection activeCell="G20" sqref="G20"/>
      <pageMargins left="0.7" right="0.7" top="0.75" bottom="0.75" header="0.3" footer="0.3"/>
    </customSheetView>
    <customSheetView guid="{B402B862-D6AF-46F4-9BE9-DFC2BCC34D41}" scale="90" topLeftCell="C12">
      <selection activeCell="G12" sqref="G12"/>
      <pageMargins left="0.7" right="0.7" top="0.75" bottom="0.75" header="0.3" footer="0.3"/>
    </customSheetView>
    <customSheetView guid="{6C4A8B00-6425-4A3D-805A-72E6E5787537}" scale="90" topLeftCell="G8">
      <selection activeCell="T10" sqref="T10"/>
      <pageMargins left="0.7" right="0.7" top="0.75" bottom="0.75" header="0.3" footer="0.3"/>
    </customSheetView>
    <customSheetView guid="{502EA425-00D5-4186-BCC0-E7ED7EAF3F06}" scale="90" topLeftCell="H12">
      <selection activeCell="Q17" sqref="Q17"/>
      <pageMargins left="0.7" right="0.7" top="0.75" bottom="0.75" header="0.3" footer="0.3"/>
    </customSheetView>
    <customSheetView guid="{7DC20472-41A2-4228-BA17-DBC95DDF95CC}" scale="90" topLeftCell="F1">
      <selection activeCell="R8" sqref="R8"/>
      <pageMargins left="0.7" right="0.7" top="0.75" bottom="0.75" header="0.3" footer="0.3"/>
    </customSheetView>
    <customSheetView guid="{B0E1F95B-AE72-4F5B-8867-2ABBD5147508}" scale="90" topLeftCell="A12">
      <selection activeCell="C13" sqref="C13"/>
      <pageMargins left="0.7" right="0.7" top="0.75" bottom="0.75" header="0.3" footer="0.3"/>
    </customSheetView>
  </customSheetViews>
  <mergeCells count="21">
    <mergeCell ref="O5:V5"/>
    <mergeCell ref="O6:P6"/>
    <mergeCell ref="Q6:R6"/>
    <mergeCell ref="S6:T6"/>
    <mergeCell ref="U6:V6"/>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W17"/>
  <sheetViews>
    <sheetView zoomScale="80" zoomScaleNormal="80" workbookViewId="0">
      <selection activeCell="W1" sqref="W1:W1048576"/>
    </sheetView>
  </sheetViews>
  <sheetFormatPr baseColWidth="10" defaultColWidth="10.7109375" defaultRowHeight="12.75" outlineLevelCol="1"/>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3" customWidth="1"/>
    <col min="9" max="10" width="17.140625" customWidth="1"/>
    <col min="11" max="14" width="19.7109375" customWidth="1"/>
    <col min="15" max="17" width="13.28515625" hidden="1" customWidth="1" outlineLevel="1"/>
    <col min="18" max="18" width="60.7109375" style="193" hidden="1" customWidth="1" outlineLevel="1"/>
    <col min="19" max="19" width="12.7109375" hidden="1" customWidth="1" outlineLevel="1"/>
    <col min="20" max="20" width="60.7109375" style="192" customWidth="1" collapsed="1"/>
    <col min="21" max="22" width="13.28515625" customWidth="1"/>
    <col min="23" max="23" width="0" hidden="1" customWidth="1"/>
  </cols>
  <sheetData>
    <row r="1" spans="1:23" ht="40.5" customHeight="1"/>
    <row r="2" spans="1:23" ht="12.75" customHeight="1"/>
    <row r="4" spans="1:23" ht="33.75">
      <c r="A4" s="247" t="s">
        <v>736</v>
      </c>
      <c r="B4" s="248"/>
      <c r="C4" s="248"/>
      <c r="D4" s="248"/>
      <c r="E4" s="248"/>
      <c r="F4" s="248"/>
      <c r="G4" s="248"/>
      <c r="H4" s="248"/>
      <c r="I4" s="248"/>
      <c r="J4" s="248"/>
      <c r="K4" s="248"/>
      <c r="L4" s="248"/>
      <c r="M4" s="248"/>
      <c r="N4" s="248"/>
      <c r="O4" s="248"/>
      <c r="P4" s="248"/>
      <c r="Q4" s="248"/>
      <c r="R4" s="248"/>
      <c r="S4" s="248"/>
      <c r="T4" s="248"/>
      <c r="U4" s="248"/>
      <c r="V4" s="248"/>
    </row>
    <row r="5" spans="1:23" ht="30" customHeight="1">
      <c r="A5" s="239" t="s">
        <v>99</v>
      </c>
      <c r="B5" s="239" t="s">
        <v>74</v>
      </c>
      <c r="C5" s="239" t="s">
        <v>65</v>
      </c>
      <c r="D5" s="239" t="s">
        <v>66</v>
      </c>
      <c r="E5" s="239" t="s">
        <v>67</v>
      </c>
      <c r="F5" s="239" t="s">
        <v>68</v>
      </c>
      <c r="G5" s="239" t="s">
        <v>69</v>
      </c>
      <c r="H5" s="239" t="s">
        <v>665</v>
      </c>
      <c r="I5" s="252" t="s">
        <v>70</v>
      </c>
      <c r="J5" s="252"/>
      <c r="K5" s="239" t="s">
        <v>79</v>
      </c>
      <c r="L5" s="239"/>
      <c r="M5" s="239"/>
      <c r="N5" s="239"/>
      <c r="O5" s="249" t="s">
        <v>490</v>
      </c>
      <c r="P5" s="249"/>
      <c r="Q5" s="249"/>
      <c r="R5" s="249"/>
      <c r="S5" s="249"/>
      <c r="T5" s="249"/>
      <c r="U5" s="249"/>
      <c r="V5" s="249"/>
    </row>
    <row r="6" spans="1:23" ht="30" customHeight="1">
      <c r="A6" s="239"/>
      <c r="B6" s="239"/>
      <c r="C6" s="239"/>
      <c r="D6" s="239"/>
      <c r="E6" s="239"/>
      <c r="F6" s="239"/>
      <c r="G6" s="239"/>
      <c r="H6" s="239"/>
      <c r="I6" s="239" t="s">
        <v>71</v>
      </c>
      <c r="J6" s="239" t="s">
        <v>72</v>
      </c>
      <c r="K6" s="107" t="s">
        <v>75</v>
      </c>
      <c r="L6" s="107" t="s">
        <v>76</v>
      </c>
      <c r="M6" s="107" t="s">
        <v>77</v>
      </c>
      <c r="N6" s="107" t="s">
        <v>78</v>
      </c>
      <c r="O6" s="250" t="s">
        <v>75</v>
      </c>
      <c r="P6" s="250"/>
      <c r="Q6" s="250" t="s">
        <v>76</v>
      </c>
      <c r="R6" s="250"/>
      <c r="S6" s="250" t="s">
        <v>77</v>
      </c>
      <c r="T6" s="250"/>
      <c r="U6" s="250" t="s">
        <v>78</v>
      </c>
      <c r="V6" s="250"/>
    </row>
    <row r="7" spans="1:23" ht="30">
      <c r="A7" s="239"/>
      <c r="B7" s="239"/>
      <c r="C7" s="239"/>
      <c r="D7" s="239"/>
      <c r="E7" s="239"/>
      <c r="F7" s="239"/>
      <c r="G7" s="239"/>
      <c r="H7" s="239"/>
      <c r="I7" s="239"/>
      <c r="J7" s="239"/>
      <c r="K7" s="108" t="s">
        <v>64</v>
      </c>
      <c r="L7" s="108" t="s">
        <v>64</v>
      </c>
      <c r="M7" s="108" t="s">
        <v>64</v>
      </c>
      <c r="N7" s="108" t="s">
        <v>64</v>
      </c>
      <c r="O7" s="66" t="s">
        <v>492</v>
      </c>
      <c r="P7" s="163" t="s">
        <v>491</v>
      </c>
      <c r="Q7" s="66" t="s">
        <v>492</v>
      </c>
      <c r="R7" s="66" t="s">
        <v>491</v>
      </c>
      <c r="S7" s="66" t="s">
        <v>492</v>
      </c>
      <c r="T7" s="66" t="s">
        <v>491</v>
      </c>
      <c r="U7" s="66" t="s">
        <v>492</v>
      </c>
      <c r="V7" s="66" t="s">
        <v>491</v>
      </c>
    </row>
    <row r="8" spans="1:23" ht="161.25" customHeight="1">
      <c r="A8" s="306"/>
      <c r="B8" s="307" t="s">
        <v>97</v>
      </c>
      <c r="C8" s="8" t="s">
        <v>128</v>
      </c>
      <c r="D8" s="17">
        <v>0.15</v>
      </c>
      <c r="E8" s="15" t="s">
        <v>115</v>
      </c>
      <c r="F8" s="19">
        <v>1</v>
      </c>
      <c r="G8" s="8" t="s">
        <v>116</v>
      </c>
      <c r="H8" s="134" t="s">
        <v>704</v>
      </c>
      <c r="I8" s="21">
        <v>43101</v>
      </c>
      <c r="J8" s="16">
        <v>43131</v>
      </c>
      <c r="K8" s="9">
        <v>1</v>
      </c>
      <c r="L8" s="9">
        <v>1</v>
      </c>
      <c r="M8" s="9">
        <v>1</v>
      </c>
      <c r="N8" s="9">
        <v>1</v>
      </c>
      <c r="O8" s="9">
        <v>1</v>
      </c>
      <c r="P8" s="176" t="s">
        <v>769</v>
      </c>
      <c r="Q8" s="204">
        <v>1</v>
      </c>
      <c r="R8" s="172" t="s">
        <v>827</v>
      </c>
      <c r="S8" s="9">
        <v>1</v>
      </c>
      <c r="T8" s="175" t="s">
        <v>887</v>
      </c>
      <c r="U8" s="9"/>
      <c r="V8" s="165"/>
      <c r="W8" s="214" t="s">
        <v>853</v>
      </c>
    </row>
    <row r="9" spans="1:23" ht="100.5" customHeight="1">
      <c r="A9" s="306"/>
      <c r="B9" s="307"/>
      <c r="C9" s="8" t="s">
        <v>117</v>
      </c>
      <c r="D9" s="17">
        <v>0.15</v>
      </c>
      <c r="E9" s="15" t="s">
        <v>115</v>
      </c>
      <c r="F9" s="19">
        <v>1</v>
      </c>
      <c r="G9" s="8" t="s">
        <v>671</v>
      </c>
      <c r="H9" s="133" t="s">
        <v>705</v>
      </c>
      <c r="I9" s="21">
        <v>43101</v>
      </c>
      <c r="J9" s="16">
        <v>43220</v>
      </c>
      <c r="K9" s="9">
        <v>0.8</v>
      </c>
      <c r="L9" s="9">
        <v>1</v>
      </c>
      <c r="M9" s="9">
        <v>1</v>
      </c>
      <c r="N9" s="9">
        <v>1</v>
      </c>
      <c r="O9" s="9">
        <v>1</v>
      </c>
      <c r="P9" s="176" t="s">
        <v>770</v>
      </c>
      <c r="Q9" s="204">
        <v>1</v>
      </c>
      <c r="R9" s="172" t="s">
        <v>795</v>
      </c>
      <c r="S9" s="204">
        <v>1</v>
      </c>
      <c r="T9" s="172" t="s">
        <v>795</v>
      </c>
      <c r="U9" s="9"/>
      <c r="V9" s="165"/>
      <c r="W9" s="214" t="s">
        <v>853</v>
      </c>
    </row>
    <row r="10" spans="1:23" ht="141.75" customHeight="1">
      <c r="A10" s="306"/>
      <c r="B10" s="307"/>
      <c r="C10" s="8" t="s">
        <v>170</v>
      </c>
      <c r="D10" s="152">
        <v>0.3</v>
      </c>
      <c r="E10" s="155" t="s">
        <v>115</v>
      </c>
      <c r="F10" s="153">
        <v>1</v>
      </c>
      <c r="G10" s="8" t="s">
        <v>118</v>
      </c>
      <c r="H10" s="155" t="s">
        <v>672</v>
      </c>
      <c r="I10" s="21">
        <v>43101</v>
      </c>
      <c r="J10" s="16">
        <v>43465</v>
      </c>
      <c r="K10" s="9">
        <v>0.25</v>
      </c>
      <c r="L10" s="9">
        <v>0.5</v>
      </c>
      <c r="M10" s="9">
        <v>0.75</v>
      </c>
      <c r="N10" s="9">
        <v>1</v>
      </c>
      <c r="O10" s="9">
        <v>0.25</v>
      </c>
      <c r="P10" s="176" t="s">
        <v>771</v>
      </c>
      <c r="Q10" s="204">
        <v>0.5</v>
      </c>
      <c r="R10" s="172" t="s">
        <v>828</v>
      </c>
      <c r="S10" s="9">
        <v>0.75</v>
      </c>
      <c r="T10" s="175" t="s">
        <v>888</v>
      </c>
      <c r="U10" s="9"/>
      <c r="V10" s="165"/>
      <c r="W10" s="214" t="s">
        <v>853</v>
      </c>
    </row>
    <row r="11" spans="1:23" ht="321.75" customHeight="1">
      <c r="A11" s="306"/>
      <c r="B11" s="307"/>
      <c r="C11" s="8" t="s">
        <v>119</v>
      </c>
      <c r="D11" s="17">
        <v>0.15</v>
      </c>
      <c r="E11" s="15" t="s">
        <v>115</v>
      </c>
      <c r="F11" s="19">
        <v>1</v>
      </c>
      <c r="G11" s="8" t="s">
        <v>120</v>
      </c>
      <c r="H11" s="191" t="s">
        <v>739</v>
      </c>
      <c r="I11" s="21">
        <v>43101</v>
      </c>
      <c r="J11" s="16">
        <v>43465</v>
      </c>
      <c r="K11" s="9">
        <v>0.33300000000000002</v>
      </c>
      <c r="L11" s="9">
        <v>0.33300000000000002</v>
      </c>
      <c r="M11" s="9">
        <v>0.66300000000000003</v>
      </c>
      <c r="N11" s="9">
        <v>1</v>
      </c>
      <c r="O11" s="9">
        <v>0</v>
      </c>
      <c r="P11" s="184" t="s">
        <v>772</v>
      </c>
      <c r="Q11" s="204">
        <v>0.33</v>
      </c>
      <c r="R11" s="172" t="s">
        <v>834</v>
      </c>
      <c r="S11" s="9">
        <v>0.66</v>
      </c>
      <c r="T11" s="175" t="s">
        <v>889</v>
      </c>
      <c r="U11" s="9"/>
      <c r="V11" s="165"/>
      <c r="W11" s="214" t="s">
        <v>856</v>
      </c>
    </row>
    <row r="12" spans="1:23" ht="132.75" customHeight="1">
      <c r="A12" s="306"/>
      <c r="B12" s="307"/>
      <c r="C12" s="8" t="s">
        <v>121</v>
      </c>
      <c r="D12" s="17">
        <v>0.15</v>
      </c>
      <c r="E12" s="15" t="s">
        <v>115</v>
      </c>
      <c r="F12" s="19">
        <v>1</v>
      </c>
      <c r="G12" s="8" t="s">
        <v>122</v>
      </c>
      <c r="H12" s="133" t="s">
        <v>706</v>
      </c>
      <c r="I12" s="21">
        <v>43101</v>
      </c>
      <c r="J12" s="16">
        <v>43465</v>
      </c>
      <c r="K12" s="9">
        <v>1</v>
      </c>
      <c r="L12" s="9">
        <v>1</v>
      </c>
      <c r="M12" s="9">
        <v>1</v>
      </c>
      <c r="N12" s="9">
        <v>1</v>
      </c>
      <c r="O12" s="9">
        <v>1</v>
      </c>
      <c r="P12" s="176" t="s">
        <v>773</v>
      </c>
      <c r="Q12" s="204">
        <v>1</v>
      </c>
      <c r="R12" s="172" t="s">
        <v>829</v>
      </c>
      <c r="S12" s="9">
        <v>1</v>
      </c>
      <c r="T12" s="172" t="s">
        <v>854</v>
      </c>
      <c r="U12" s="9"/>
      <c r="V12" s="165"/>
      <c r="W12" s="214" t="s">
        <v>855</v>
      </c>
    </row>
    <row r="13" spans="1:23" ht="173.25" customHeight="1">
      <c r="A13" s="306"/>
      <c r="B13" s="307"/>
      <c r="C13" s="8" t="s">
        <v>123</v>
      </c>
      <c r="D13" s="17">
        <v>0.1</v>
      </c>
      <c r="E13" s="15" t="s">
        <v>115</v>
      </c>
      <c r="F13" s="19">
        <v>0.8</v>
      </c>
      <c r="G13" s="8" t="s">
        <v>806</v>
      </c>
      <c r="H13" s="133" t="s">
        <v>738</v>
      </c>
      <c r="I13" s="21">
        <v>43101</v>
      </c>
      <c r="J13" s="16">
        <v>43465</v>
      </c>
      <c r="K13" s="9">
        <v>0</v>
      </c>
      <c r="L13" s="9">
        <v>0.5</v>
      </c>
      <c r="M13" s="9">
        <v>0.5</v>
      </c>
      <c r="N13" s="9">
        <v>1</v>
      </c>
      <c r="O13" s="9">
        <v>0.25</v>
      </c>
      <c r="P13" s="176" t="s">
        <v>774</v>
      </c>
      <c r="Q13" s="70">
        <v>0.61699999999999999</v>
      </c>
      <c r="R13" s="172" t="s">
        <v>830</v>
      </c>
      <c r="S13" s="9">
        <v>0.83899999999999997</v>
      </c>
      <c r="T13" s="172" t="s">
        <v>857</v>
      </c>
      <c r="U13" s="9"/>
      <c r="V13" s="165"/>
      <c r="W13" s="214" t="s">
        <v>855</v>
      </c>
    </row>
    <row r="17" spans="8:8" ht="15.75">
      <c r="H17" s="141"/>
    </row>
  </sheetData>
  <autoFilter ref="A7:W7" xr:uid="{254B10A0-866C-4A38-B0E4-1BFD0A13D0E3}"/>
  <customSheetViews>
    <customSheetView guid="{4D4DA5C4-87D7-4507-9A3A-E85A102C28F3}" scale="80" topLeftCell="H1">
      <selection activeCell="R8" sqref="R8"/>
      <pageMargins left="0.7" right="0.7" top="0.75" bottom="0.75" header="0.3" footer="0.3"/>
      <pageSetup orientation="portrait" horizontalDpi="4294967294" verticalDpi="4294967294" r:id="rId1"/>
    </customSheetView>
    <customSheetView guid="{B402B862-D6AF-46F4-9BE9-DFC2BCC34D41}" scale="80" topLeftCell="G10">
      <selection activeCell="Q6" sqref="Q6:R7"/>
      <pageMargins left="0.7" right="0.7" top="0.75" bottom="0.75" header="0.3" footer="0.3"/>
      <pageSetup orientation="portrait" horizontalDpi="4294967294" verticalDpi="4294967294" r:id="rId2"/>
    </customSheetView>
    <customSheetView guid="{6C4A8B00-6425-4A3D-805A-72E6E5787537}" scale="80" topLeftCell="G1">
      <selection activeCell="Q6" sqref="Q6:R7"/>
      <pageMargins left="0.7" right="0.7" top="0.75" bottom="0.75" header="0.3" footer="0.3"/>
      <pageSetup orientation="portrait" horizontalDpi="4294967294" verticalDpi="4294967294" r:id="rId3"/>
    </customSheetView>
    <customSheetView guid="{502EA425-00D5-4186-BCC0-E7ED7EAF3F06}" scale="80" topLeftCell="G4">
      <selection activeCell="Q6" sqref="Q6:R7"/>
      <pageMargins left="0.7" right="0.7" top="0.75" bottom="0.75" header="0.3" footer="0.3"/>
      <pageSetup orientation="portrait" horizontalDpi="4294967294" verticalDpi="4294967294" r:id="rId4"/>
    </customSheetView>
    <customSheetView guid="{7DC20472-41A2-4228-BA17-DBC95DDF95CC}" scale="80" topLeftCell="G10">
      <selection activeCell="Q6" sqref="Q6:R7"/>
      <pageMargins left="0.7" right="0.7" top="0.75" bottom="0.75" header="0.3" footer="0.3"/>
      <pageSetup orientation="portrait" horizontalDpi="4294967294" verticalDpi="4294967294" r:id="rId5"/>
    </customSheetView>
    <customSheetView guid="{B0E1F95B-AE72-4F5B-8867-2ABBD5147508}" scale="80">
      <selection activeCell="C1" sqref="C1"/>
      <pageMargins left="0.7" right="0.7" top="0.75" bottom="0.75" header="0.3" footer="0.3"/>
      <pageSetup orientation="portrait" horizontalDpi="4294967294" verticalDpi="4294967294" r:id="rId6"/>
    </customSheetView>
  </customSheetViews>
  <mergeCells count="20">
    <mergeCell ref="O6:P6"/>
    <mergeCell ref="Q6:R6"/>
    <mergeCell ref="S6:T6"/>
    <mergeCell ref="U6:V6"/>
    <mergeCell ref="A4:V4"/>
    <mergeCell ref="K5:N5"/>
    <mergeCell ref="O5:V5"/>
    <mergeCell ref="A8:A13"/>
    <mergeCell ref="B8:B13"/>
    <mergeCell ref="I6:I7"/>
    <mergeCell ref="J6:J7"/>
    <mergeCell ref="A5:A7"/>
    <mergeCell ref="B5:B7"/>
    <mergeCell ref="C5:C7"/>
    <mergeCell ref="D5:D7"/>
    <mergeCell ref="E5:E7"/>
    <mergeCell ref="F5:F7"/>
    <mergeCell ref="G5:G7"/>
    <mergeCell ref="I5:J5"/>
    <mergeCell ref="H5:H7"/>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W17"/>
  <sheetViews>
    <sheetView topLeftCell="B1" zoomScale="90" zoomScaleNormal="90" workbookViewId="0">
      <pane xSplit="1" ySplit="7" topLeftCell="C8" activePane="bottomRight" state="frozen"/>
      <selection activeCell="B1" sqref="B1"/>
      <selection pane="topRight" activeCell="C1" sqref="C1"/>
      <selection pane="bottomLeft" activeCell="B8" sqref="B8"/>
      <selection pane="bottomRight" activeCell="AE8" sqref="AE8"/>
    </sheetView>
  </sheetViews>
  <sheetFormatPr baseColWidth="10" defaultColWidth="10.7109375" defaultRowHeight="12.75" outlineLevelCol="1"/>
  <cols>
    <col min="1" max="1" width="24.7109375" customWidth="1"/>
    <col min="2" max="2" width="23.7109375" customWidth="1"/>
    <col min="3" max="3" width="24" customWidth="1"/>
    <col min="4" max="4" width="15.5703125" customWidth="1"/>
    <col min="5" max="5" width="12.28515625" customWidth="1"/>
    <col min="7" max="7" width="42.140625" customWidth="1"/>
    <col min="8" max="8" width="46.85546875" style="13" customWidth="1"/>
    <col min="9" max="10" width="15.7109375" customWidth="1"/>
    <col min="11" max="14" width="17.5703125" customWidth="1"/>
    <col min="15" max="15" width="12.7109375" hidden="1" customWidth="1" outlineLevel="1"/>
    <col min="16" max="16" width="10.7109375" hidden="1" customWidth="1" outlineLevel="1"/>
    <col min="17" max="17" width="12.85546875" hidden="1" customWidth="1" outlineLevel="1"/>
    <col min="18" max="18" width="60.7109375" hidden="1" customWidth="1" outlineLevel="1"/>
    <col min="19" max="19" width="12.7109375" customWidth="1" collapsed="1"/>
    <col min="20" max="20" width="60.7109375" style="192" customWidth="1"/>
    <col min="21" max="21" width="12.28515625" customWidth="1"/>
    <col min="23" max="23" width="0" hidden="1" customWidth="1"/>
  </cols>
  <sheetData>
    <row r="1" spans="1:23" ht="24" customHeight="1"/>
    <row r="2" spans="1:23" ht="24" customHeight="1"/>
    <row r="4" spans="1:23" ht="33.75">
      <c r="A4" s="247" t="s">
        <v>736</v>
      </c>
      <c r="B4" s="248"/>
      <c r="C4" s="248"/>
      <c r="D4" s="248"/>
      <c r="E4" s="248"/>
      <c r="F4" s="248"/>
      <c r="G4" s="248"/>
      <c r="H4" s="248"/>
      <c r="I4" s="248"/>
      <c r="J4" s="248"/>
      <c r="K4" s="248"/>
      <c r="L4" s="248"/>
      <c r="M4" s="248"/>
      <c r="N4" s="248"/>
      <c r="O4" s="248"/>
      <c r="P4" s="248"/>
      <c r="Q4" s="248"/>
      <c r="R4" s="248"/>
      <c r="S4" s="248"/>
      <c r="T4" s="248"/>
      <c r="U4" s="248"/>
      <c r="V4" s="248"/>
    </row>
    <row r="5" spans="1:23" ht="36.75" customHeight="1">
      <c r="A5" s="253" t="s">
        <v>99</v>
      </c>
      <c r="B5" s="256" t="s">
        <v>74</v>
      </c>
      <c r="C5" s="256" t="s">
        <v>65</v>
      </c>
      <c r="D5" s="256" t="s">
        <v>66</v>
      </c>
      <c r="E5" s="256" t="s">
        <v>67</v>
      </c>
      <c r="F5" s="256" t="s">
        <v>68</v>
      </c>
      <c r="G5" s="256" t="s">
        <v>69</v>
      </c>
      <c r="H5" s="256" t="s">
        <v>665</v>
      </c>
      <c r="I5" s="311" t="s">
        <v>70</v>
      </c>
      <c r="J5" s="311"/>
      <c r="K5" s="256" t="s">
        <v>79</v>
      </c>
      <c r="L5" s="256"/>
      <c r="M5" s="256"/>
      <c r="N5" s="256"/>
      <c r="O5" s="249" t="s">
        <v>490</v>
      </c>
      <c r="P5" s="249"/>
      <c r="Q5" s="249"/>
      <c r="R5" s="249"/>
      <c r="S5" s="249"/>
      <c r="T5" s="249"/>
      <c r="U5" s="249"/>
      <c r="V5" s="249"/>
    </row>
    <row r="6" spans="1:23" ht="30" customHeight="1">
      <c r="A6" s="253"/>
      <c r="B6" s="256"/>
      <c r="C6" s="256"/>
      <c r="D6" s="256"/>
      <c r="E6" s="256"/>
      <c r="F6" s="256"/>
      <c r="G6" s="256"/>
      <c r="H6" s="256"/>
      <c r="I6" s="256" t="s">
        <v>71</v>
      </c>
      <c r="J6" s="256" t="s">
        <v>72</v>
      </c>
      <c r="K6" s="14" t="s">
        <v>75</v>
      </c>
      <c r="L6" s="14" t="s">
        <v>76</v>
      </c>
      <c r="M6" s="14" t="s">
        <v>77</v>
      </c>
      <c r="N6" s="14" t="s">
        <v>78</v>
      </c>
      <c r="O6" s="250" t="s">
        <v>75</v>
      </c>
      <c r="P6" s="250"/>
      <c r="Q6" s="250" t="s">
        <v>76</v>
      </c>
      <c r="R6" s="250"/>
      <c r="S6" s="250" t="s">
        <v>77</v>
      </c>
      <c r="T6" s="250"/>
      <c r="U6" s="250" t="s">
        <v>78</v>
      </c>
      <c r="V6" s="250"/>
    </row>
    <row r="7" spans="1:23" ht="31.5">
      <c r="A7" s="253"/>
      <c r="B7" s="256"/>
      <c r="C7" s="256"/>
      <c r="D7" s="256"/>
      <c r="E7" s="256"/>
      <c r="F7" s="256"/>
      <c r="G7" s="256"/>
      <c r="H7" s="256"/>
      <c r="I7" s="256"/>
      <c r="J7" s="256"/>
      <c r="K7" s="154" t="s">
        <v>64</v>
      </c>
      <c r="L7" s="154" t="s">
        <v>64</v>
      </c>
      <c r="M7" s="154" t="s">
        <v>64</v>
      </c>
      <c r="N7" s="154" t="s">
        <v>64</v>
      </c>
      <c r="O7" s="66" t="s">
        <v>492</v>
      </c>
      <c r="P7" s="163" t="s">
        <v>491</v>
      </c>
      <c r="Q7" s="66" t="s">
        <v>492</v>
      </c>
      <c r="R7" s="163" t="s">
        <v>491</v>
      </c>
      <c r="S7" s="66" t="s">
        <v>492</v>
      </c>
      <c r="T7" s="66" t="s">
        <v>491</v>
      </c>
      <c r="U7" s="66" t="s">
        <v>492</v>
      </c>
      <c r="V7" s="66" t="s">
        <v>491</v>
      </c>
    </row>
    <row r="8" spans="1:23" ht="84.75" customHeight="1">
      <c r="A8" s="241" t="s">
        <v>61</v>
      </c>
      <c r="B8" s="240" t="s">
        <v>91</v>
      </c>
      <c r="C8" s="87" t="s">
        <v>173</v>
      </c>
      <c r="D8" s="17">
        <v>0.1</v>
      </c>
      <c r="E8" s="158" t="s">
        <v>107</v>
      </c>
      <c r="F8" s="15">
        <v>1</v>
      </c>
      <c r="G8" s="310" t="s">
        <v>171</v>
      </c>
      <c r="H8" s="136" t="s">
        <v>673</v>
      </c>
      <c r="I8" s="21">
        <v>43101</v>
      </c>
      <c r="J8" s="16">
        <v>43190</v>
      </c>
      <c r="K8" s="11">
        <v>1</v>
      </c>
      <c r="L8" s="11">
        <v>0</v>
      </c>
      <c r="M8" s="11">
        <v>0</v>
      </c>
      <c r="N8" s="11">
        <v>0</v>
      </c>
      <c r="O8" s="11">
        <v>1</v>
      </c>
      <c r="P8" s="180" t="s">
        <v>775</v>
      </c>
      <c r="Q8" s="186">
        <v>1</v>
      </c>
      <c r="R8" s="171" t="s">
        <v>808</v>
      </c>
      <c r="S8" s="186">
        <v>1</v>
      </c>
      <c r="T8" s="171" t="s">
        <v>808</v>
      </c>
      <c r="U8" s="11"/>
      <c r="W8" s="214" t="s">
        <v>858</v>
      </c>
    </row>
    <row r="9" spans="1:23" ht="409.6" customHeight="1">
      <c r="A9" s="241"/>
      <c r="B9" s="240"/>
      <c r="C9" s="87" t="s">
        <v>174</v>
      </c>
      <c r="D9" s="17">
        <v>0.1</v>
      </c>
      <c r="E9" s="15" t="s">
        <v>101</v>
      </c>
      <c r="F9" s="19">
        <v>1</v>
      </c>
      <c r="G9" s="310"/>
      <c r="H9" s="134" t="s">
        <v>682</v>
      </c>
      <c r="I9" s="21">
        <v>43191</v>
      </c>
      <c r="J9" s="16">
        <v>43465</v>
      </c>
      <c r="K9" s="11">
        <v>0</v>
      </c>
      <c r="L9" s="22">
        <v>0.3</v>
      </c>
      <c r="M9" s="22">
        <v>0.4</v>
      </c>
      <c r="N9" s="22">
        <v>0.4</v>
      </c>
      <c r="O9" s="185">
        <v>0.25</v>
      </c>
      <c r="P9" s="179" t="s">
        <v>776</v>
      </c>
      <c r="Q9" s="204">
        <v>0.5</v>
      </c>
      <c r="R9" s="171" t="s">
        <v>809</v>
      </c>
      <c r="S9" s="9">
        <v>0.75</v>
      </c>
      <c r="T9" s="236" t="s">
        <v>890</v>
      </c>
      <c r="U9" s="11"/>
      <c r="W9" s="214" t="s">
        <v>858</v>
      </c>
    </row>
    <row r="10" spans="1:23" ht="132.75" customHeight="1">
      <c r="A10" s="241"/>
      <c r="B10" s="240"/>
      <c r="C10" s="19" t="s">
        <v>145</v>
      </c>
      <c r="D10" s="17">
        <v>0.08</v>
      </c>
      <c r="E10" s="158" t="s">
        <v>107</v>
      </c>
      <c r="F10" s="15">
        <v>4</v>
      </c>
      <c r="G10" s="201" t="s">
        <v>146</v>
      </c>
      <c r="H10" s="136" t="s">
        <v>674</v>
      </c>
      <c r="I10" s="21">
        <v>43101</v>
      </c>
      <c r="J10" s="16">
        <v>43465</v>
      </c>
      <c r="K10" s="11">
        <v>1</v>
      </c>
      <c r="L10" s="11">
        <v>1</v>
      </c>
      <c r="M10" s="11">
        <v>1</v>
      </c>
      <c r="N10" s="11">
        <v>1</v>
      </c>
      <c r="O10" s="186">
        <v>1</v>
      </c>
      <c r="P10" s="174" t="s">
        <v>777</v>
      </c>
      <c r="Q10" s="186">
        <v>1</v>
      </c>
      <c r="R10" s="171" t="s">
        <v>812</v>
      </c>
      <c r="S10" s="203">
        <v>1</v>
      </c>
      <c r="T10" s="237" t="s">
        <v>891</v>
      </c>
      <c r="U10" s="11"/>
      <c r="W10" s="214" t="s">
        <v>859</v>
      </c>
    </row>
    <row r="11" spans="1:23" ht="211.5" customHeight="1">
      <c r="A11" s="241"/>
      <c r="B11" s="240"/>
      <c r="C11" s="19" t="s">
        <v>147</v>
      </c>
      <c r="D11" s="17">
        <v>0.2</v>
      </c>
      <c r="E11" s="15" t="s">
        <v>101</v>
      </c>
      <c r="F11" s="19">
        <v>1</v>
      </c>
      <c r="G11" s="18" t="s">
        <v>148</v>
      </c>
      <c r="H11" s="134" t="s">
        <v>681</v>
      </c>
      <c r="I11" s="21">
        <v>43101</v>
      </c>
      <c r="J11" s="16">
        <v>43465</v>
      </c>
      <c r="K11" s="22">
        <v>1</v>
      </c>
      <c r="L11" s="22">
        <v>1</v>
      </c>
      <c r="M11" s="22">
        <v>1</v>
      </c>
      <c r="N11" s="22">
        <v>1</v>
      </c>
      <c r="O11" s="185">
        <v>1</v>
      </c>
      <c r="P11" s="179" t="s">
        <v>778</v>
      </c>
      <c r="Q11" s="142">
        <v>1</v>
      </c>
      <c r="R11" s="171" t="s">
        <v>794</v>
      </c>
      <c r="S11" s="22">
        <v>1</v>
      </c>
      <c r="T11" s="237" t="s">
        <v>892</v>
      </c>
      <c r="U11" s="22"/>
      <c r="W11" s="223" t="s">
        <v>852</v>
      </c>
    </row>
    <row r="12" spans="1:23" ht="63.75">
      <c r="A12" s="241"/>
      <c r="B12" s="240"/>
      <c r="C12" s="19" t="s">
        <v>149</v>
      </c>
      <c r="D12" s="17">
        <v>0.1</v>
      </c>
      <c r="E12" s="158" t="s">
        <v>107</v>
      </c>
      <c r="F12" s="15">
        <v>1</v>
      </c>
      <c r="G12" s="202" t="s">
        <v>92</v>
      </c>
      <c r="H12" s="80" t="s">
        <v>675</v>
      </c>
      <c r="I12" s="21">
        <v>43101</v>
      </c>
      <c r="J12" s="16">
        <v>43465</v>
      </c>
      <c r="K12" s="11">
        <v>0</v>
      </c>
      <c r="L12" s="11">
        <v>0</v>
      </c>
      <c r="M12" s="11">
        <v>0</v>
      </c>
      <c r="N12" s="11">
        <v>1</v>
      </c>
      <c r="O12" s="186"/>
      <c r="P12" s="174" t="s">
        <v>813</v>
      </c>
      <c r="Q12" s="224">
        <v>0</v>
      </c>
      <c r="R12" s="171" t="s">
        <v>813</v>
      </c>
      <c r="S12" s="229">
        <v>1</v>
      </c>
      <c r="T12" s="230" t="s">
        <v>873</v>
      </c>
      <c r="U12" s="167"/>
      <c r="W12" s="223" t="s">
        <v>859</v>
      </c>
    </row>
    <row r="13" spans="1:23" ht="94.5" customHeight="1">
      <c r="A13" s="241"/>
      <c r="B13" s="240"/>
      <c r="C13" s="19" t="s">
        <v>143</v>
      </c>
      <c r="D13" s="17">
        <v>0.06</v>
      </c>
      <c r="E13" s="158" t="s">
        <v>107</v>
      </c>
      <c r="F13" s="15">
        <v>1</v>
      </c>
      <c r="G13" s="308" t="s">
        <v>676</v>
      </c>
      <c r="H13" s="80" t="s">
        <v>143</v>
      </c>
      <c r="I13" s="21">
        <v>43101</v>
      </c>
      <c r="J13" s="16">
        <v>43190</v>
      </c>
      <c r="K13" s="11">
        <v>1</v>
      </c>
      <c r="L13" s="11">
        <v>0</v>
      </c>
      <c r="M13" s="11">
        <v>0</v>
      </c>
      <c r="N13" s="11">
        <v>0</v>
      </c>
      <c r="O13" s="186">
        <v>1</v>
      </c>
      <c r="P13" s="174" t="s">
        <v>779</v>
      </c>
      <c r="Q13" s="186">
        <v>1</v>
      </c>
      <c r="R13" s="171" t="s">
        <v>789</v>
      </c>
      <c r="S13" s="11">
        <v>1</v>
      </c>
      <c r="T13" s="171" t="s">
        <v>789</v>
      </c>
      <c r="U13" s="11"/>
      <c r="V13" s="165"/>
      <c r="W13" s="223" t="s">
        <v>852</v>
      </c>
    </row>
    <row r="14" spans="1:23" ht="171" customHeight="1">
      <c r="A14" s="241"/>
      <c r="B14" s="240"/>
      <c r="C14" s="19" t="s">
        <v>144</v>
      </c>
      <c r="D14" s="17">
        <v>0.06</v>
      </c>
      <c r="E14" s="15" t="s">
        <v>101</v>
      </c>
      <c r="F14" s="19">
        <v>1</v>
      </c>
      <c r="G14" s="308"/>
      <c r="H14" s="134" t="s">
        <v>680</v>
      </c>
      <c r="I14" s="21">
        <v>43191</v>
      </c>
      <c r="J14" s="16">
        <v>43465</v>
      </c>
      <c r="K14" s="11">
        <v>0</v>
      </c>
      <c r="L14" s="22">
        <v>0.3</v>
      </c>
      <c r="M14" s="22">
        <v>0.4</v>
      </c>
      <c r="N14" s="22">
        <v>0.4</v>
      </c>
      <c r="O14" s="170"/>
      <c r="P14" s="189" t="s">
        <v>780</v>
      </c>
      <c r="Q14" s="197">
        <v>0.35</v>
      </c>
      <c r="R14" s="123" t="s">
        <v>831</v>
      </c>
      <c r="S14" s="9">
        <v>0.75</v>
      </c>
      <c r="T14" s="171" t="s">
        <v>893</v>
      </c>
      <c r="U14" s="11"/>
      <c r="V14" s="165"/>
      <c r="W14" s="223" t="s">
        <v>852</v>
      </c>
    </row>
    <row r="15" spans="1:23" ht="116.25" customHeight="1">
      <c r="A15" s="241"/>
      <c r="B15" s="240"/>
      <c r="C15" s="19" t="s">
        <v>150</v>
      </c>
      <c r="D15" s="17">
        <v>0.1</v>
      </c>
      <c r="E15" s="15" t="s">
        <v>101</v>
      </c>
      <c r="F15" s="19">
        <v>1</v>
      </c>
      <c r="G15" s="18" t="s">
        <v>93</v>
      </c>
      <c r="H15" s="134" t="s">
        <v>679</v>
      </c>
      <c r="I15" s="21">
        <v>43101</v>
      </c>
      <c r="J15" s="16">
        <v>43465</v>
      </c>
      <c r="K15" s="22">
        <v>1</v>
      </c>
      <c r="L15" s="22">
        <v>1</v>
      </c>
      <c r="M15" s="22">
        <v>1</v>
      </c>
      <c r="N15" s="22">
        <v>1</v>
      </c>
      <c r="O15" s="170">
        <v>1</v>
      </c>
      <c r="P15" s="187" t="s">
        <v>781</v>
      </c>
      <c r="Q15" s="142">
        <v>1</v>
      </c>
      <c r="R15" s="171" t="s">
        <v>804</v>
      </c>
      <c r="S15" s="142">
        <v>1</v>
      </c>
      <c r="T15" s="171" t="s">
        <v>804</v>
      </c>
      <c r="U15" s="22"/>
      <c r="V15" s="165"/>
      <c r="W15" s="223" t="s">
        <v>860</v>
      </c>
    </row>
    <row r="16" spans="1:23" ht="77.25" customHeight="1">
      <c r="A16" s="241"/>
      <c r="B16" s="309" t="s">
        <v>95</v>
      </c>
      <c r="C16" s="19" t="s">
        <v>143</v>
      </c>
      <c r="D16" s="17">
        <v>0.1</v>
      </c>
      <c r="E16" s="158" t="s">
        <v>107</v>
      </c>
      <c r="F16" s="15">
        <v>1</v>
      </c>
      <c r="G16" s="308" t="s">
        <v>94</v>
      </c>
      <c r="H16" s="132" t="s">
        <v>143</v>
      </c>
      <c r="I16" s="21">
        <v>43101</v>
      </c>
      <c r="J16" s="16">
        <v>43190</v>
      </c>
      <c r="K16" s="11">
        <v>1</v>
      </c>
      <c r="L16" s="11">
        <v>0</v>
      </c>
      <c r="M16" s="11">
        <v>0</v>
      </c>
      <c r="N16" s="11">
        <v>0</v>
      </c>
      <c r="O16" s="186">
        <v>1</v>
      </c>
      <c r="P16" s="174" t="s">
        <v>782</v>
      </c>
      <c r="Q16" s="204">
        <v>1</v>
      </c>
      <c r="R16" s="172" t="s">
        <v>805</v>
      </c>
      <c r="S16" s="204">
        <v>1</v>
      </c>
      <c r="T16" s="172" t="s">
        <v>805</v>
      </c>
      <c r="U16" s="11"/>
      <c r="V16" s="165"/>
      <c r="W16" s="214" t="s">
        <v>861</v>
      </c>
    </row>
    <row r="17" spans="1:23" ht="283.5" customHeight="1">
      <c r="A17" s="241"/>
      <c r="B17" s="309"/>
      <c r="C17" s="19" t="s">
        <v>677</v>
      </c>
      <c r="D17" s="17">
        <v>0.1</v>
      </c>
      <c r="E17" s="15" t="s">
        <v>101</v>
      </c>
      <c r="F17" s="19">
        <v>1</v>
      </c>
      <c r="G17" s="308"/>
      <c r="H17" s="134" t="s">
        <v>678</v>
      </c>
      <c r="I17" s="21">
        <v>43191</v>
      </c>
      <c r="J17" s="16">
        <v>43465</v>
      </c>
      <c r="K17" s="11">
        <v>0</v>
      </c>
      <c r="L17" s="22">
        <v>0.3</v>
      </c>
      <c r="M17" s="22">
        <v>0.4</v>
      </c>
      <c r="N17" s="22">
        <v>0.4</v>
      </c>
      <c r="O17" s="185"/>
      <c r="P17" s="121" t="s">
        <v>780</v>
      </c>
      <c r="Q17" s="204">
        <v>0.3</v>
      </c>
      <c r="R17" s="172" t="s">
        <v>832</v>
      </c>
      <c r="S17" s="9">
        <v>0.95</v>
      </c>
      <c r="T17" s="175" t="s">
        <v>894</v>
      </c>
      <c r="U17" s="11"/>
      <c r="V17" s="165"/>
      <c r="W17" s="214" t="s">
        <v>861</v>
      </c>
    </row>
  </sheetData>
  <autoFilter ref="A7:W17" xr:uid="{271DEAF6-BA97-41B0-8526-B9F0D39889F3}"/>
  <customSheetViews>
    <customSheetView guid="{4D4DA5C4-87D7-4507-9A3A-E85A102C28F3}" scale="80" topLeftCell="B1">
      <pane xSplit="1" ySplit="7" topLeftCell="C8" activePane="bottomRight" state="frozen"/>
      <selection pane="bottomRight" activeCell="G16" sqref="G16:G17"/>
      <pageMargins left="0.7" right="0.7" top="0.75" bottom="0.75" header="0.3" footer="0.3"/>
      <pageSetup orientation="portrait" horizontalDpi="4294967294" verticalDpi="4294967294" r:id="rId1"/>
    </customSheetView>
    <customSheetView guid="{B402B862-D6AF-46F4-9BE9-DFC2BCC34D41}" scale="80" topLeftCell="B1">
      <pane xSplit="1" ySplit="7" topLeftCell="G17" activePane="bottomRight" state="frozen"/>
      <selection pane="bottomRight" activeCell="G16" sqref="G16:G17"/>
      <pageMargins left="0.7" right="0.7" top="0.75" bottom="0.75" header="0.3" footer="0.3"/>
      <pageSetup orientation="portrait" horizontalDpi="4294967294" verticalDpi="4294967294" r:id="rId2"/>
    </customSheetView>
    <customSheetView guid="{6C4A8B00-6425-4A3D-805A-72E6E5787537}" scale="80" topLeftCell="B1">
      <pane xSplit="1" ySplit="7" topLeftCell="G15" activePane="bottomRight" state="frozen"/>
      <selection pane="bottomRight" activeCell="Q6" sqref="Q6:R7"/>
      <pageMargins left="0.7" right="0.7" top="0.75" bottom="0.75" header="0.3" footer="0.3"/>
      <pageSetup orientation="portrait" horizontalDpi="4294967294" verticalDpi="4294967294" r:id="rId3"/>
    </customSheetView>
    <customSheetView guid="{502EA425-00D5-4186-BCC0-E7ED7EAF3F06}" scale="80" topLeftCell="B1">
      <pane xSplit="1" ySplit="7" topLeftCell="H11" activePane="bottomRight" state="frozen"/>
      <selection pane="bottomRight" activeCell="R12" sqref="R12"/>
      <pageMargins left="0.7" right="0.7" top="0.75" bottom="0.75" header="0.3" footer="0.3"/>
      <pageSetup orientation="portrait" horizontalDpi="4294967294" verticalDpi="4294967294" r:id="rId4"/>
    </customSheetView>
    <customSheetView guid="{7DC20472-41A2-4228-BA17-DBC95DDF95CC}" scale="80" topLeftCell="B1">
      <pane xSplit="1" ySplit="7" topLeftCell="G17" activePane="bottomRight" state="frozen"/>
      <selection pane="bottomRight" activeCell="G16" sqref="G16:G17"/>
      <pageMargins left="0.7" right="0.7" top="0.75" bottom="0.75" header="0.3" footer="0.3"/>
      <pageSetup orientation="portrait" horizontalDpi="4294967294" verticalDpi="4294967294" r:id="rId5"/>
    </customSheetView>
    <customSheetView guid="{B0E1F95B-AE72-4F5B-8867-2ABBD5147508}" scale="80" topLeftCell="B1">
      <pane xSplit="1" ySplit="7" topLeftCell="C9" activePane="bottomRight" state="frozen"/>
      <selection pane="bottomRight" activeCell="I10" sqref="I10"/>
      <pageMargins left="0.7" right="0.7" top="0.75" bottom="0.75" header="0.3" footer="0.3"/>
      <pageSetup orientation="portrait" horizontalDpi="4294967294" verticalDpi="4294967294" r:id="rId6"/>
    </customSheetView>
  </customSheetViews>
  <mergeCells count="24">
    <mergeCell ref="E5:E7"/>
    <mergeCell ref="O5:V5"/>
    <mergeCell ref="O6:P6"/>
    <mergeCell ref="Q6:R6"/>
    <mergeCell ref="S6:T6"/>
    <mergeCell ref="U6:V6"/>
    <mergeCell ref="H5:H7"/>
    <mergeCell ref="K5:N5"/>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V9"/>
  <sheetViews>
    <sheetView zoomScale="80" zoomScaleNormal="80" workbookViewId="0">
      <selection activeCell="AA8" sqref="AA8"/>
    </sheetView>
  </sheetViews>
  <sheetFormatPr baseColWidth="10" defaultColWidth="10.7109375" defaultRowHeight="12.75" outlineLevelCol="1"/>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2" customWidth="1"/>
    <col min="9" max="10" width="15.7109375" customWidth="1"/>
    <col min="11" max="14" width="17.85546875" customWidth="1"/>
    <col min="15" max="15" width="12.7109375" hidden="1" customWidth="1" outlineLevel="1"/>
    <col min="16" max="16" width="10.7109375" hidden="1" customWidth="1" outlineLevel="1"/>
    <col min="17" max="17" width="12.7109375" hidden="1" customWidth="1" outlineLevel="1"/>
    <col min="18" max="18" width="60.7109375" style="192" hidden="1" customWidth="1" outlineLevel="1"/>
    <col min="19" max="19" width="12.7109375" customWidth="1" collapsed="1"/>
    <col min="20" max="20" width="60.7109375" customWidth="1"/>
  </cols>
  <sheetData>
    <row r="1" spans="1:22" ht="20.25" customHeight="1"/>
    <row r="2" spans="1:22" ht="28.5" customHeight="1"/>
    <row r="4" spans="1:22" ht="33.75">
      <c r="A4" s="247" t="s">
        <v>736</v>
      </c>
      <c r="B4" s="248"/>
      <c r="C4" s="248"/>
      <c r="D4" s="248"/>
      <c r="E4" s="248"/>
      <c r="F4" s="248"/>
      <c r="G4" s="248"/>
      <c r="H4" s="248"/>
      <c r="I4" s="248"/>
      <c r="J4" s="248"/>
      <c r="K4" s="248"/>
      <c r="L4" s="248"/>
      <c r="M4" s="248"/>
      <c r="N4" s="248"/>
      <c r="O4" s="248"/>
      <c r="P4" s="248"/>
      <c r="Q4" s="248"/>
      <c r="R4" s="248"/>
      <c r="S4" s="248"/>
      <c r="T4" s="248"/>
      <c r="U4" s="248"/>
      <c r="V4" s="248"/>
    </row>
    <row r="5" spans="1:22" ht="39.75" customHeight="1">
      <c r="A5" s="256" t="s">
        <v>99</v>
      </c>
      <c r="B5" s="256" t="s">
        <v>74</v>
      </c>
      <c r="C5" s="256" t="s">
        <v>65</v>
      </c>
      <c r="D5" s="256" t="s">
        <v>66</v>
      </c>
      <c r="E5" s="256" t="s">
        <v>67</v>
      </c>
      <c r="F5" s="256" t="s">
        <v>68</v>
      </c>
      <c r="G5" s="256" t="s">
        <v>69</v>
      </c>
      <c r="H5" s="256" t="s">
        <v>665</v>
      </c>
      <c r="I5" s="311" t="s">
        <v>70</v>
      </c>
      <c r="J5" s="311"/>
      <c r="K5" s="256" t="s">
        <v>79</v>
      </c>
      <c r="L5" s="256"/>
      <c r="M5" s="256"/>
      <c r="N5" s="256"/>
      <c r="O5" s="249" t="s">
        <v>490</v>
      </c>
      <c r="P5" s="249"/>
      <c r="Q5" s="249"/>
      <c r="R5" s="249"/>
      <c r="S5" s="249"/>
      <c r="T5" s="249"/>
      <c r="U5" s="249"/>
      <c r="V5" s="249"/>
    </row>
    <row r="6" spans="1:22" ht="30" customHeight="1">
      <c r="A6" s="256"/>
      <c r="B6" s="256"/>
      <c r="C6" s="256"/>
      <c r="D6" s="256"/>
      <c r="E6" s="256"/>
      <c r="F6" s="256"/>
      <c r="G6" s="256"/>
      <c r="H6" s="256"/>
      <c r="I6" s="256" t="s">
        <v>71</v>
      </c>
      <c r="J6" s="256" t="s">
        <v>72</v>
      </c>
      <c r="K6" s="14" t="s">
        <v>75</v>
      </c>
      <c r="L6" s="14" t="s">
        <v>76</v>
      </c>
      <c r="M6" s="14" t="s">
        <v>77</v>
      </c>
      <c r="N6" s="14" t="s">
        <v>78</v>
      </c>
      <c r="O6" s="250" t="s">
        <v>75</v>
      </c>
      <c r="P6" s="250"/>
      <c r="Q6" s="250" t="s">
        <v>76</v>
      </c>
      <c r="R6" s="250"/>
      <c r="S6" s="250" t="s">
        <v>77</v>
      </c>
      <c r="T6" s="250"/>
      <c r="U6" s="250" t="s">
        <v>78</v>
      </c>
      <c r="V6" s="250"/>
    </row>
    <row r="7" spans="1:22" ht="47.25" customHeight="1">
      <c r="A7" s="256"/>
      <c r="B7" s="256"/>
      <c r="C7" s="256"/>
      <c r="D7" s="256"/>
      <c r="E7" s="256"/>
      <c r="F7" s="256"/>
      <c r="G7" s="256"/>
      <c r="H7" s="256"/>
      <c r="I7" s="256"/>
      <c r="J7" s="256"/>
      <c r="K7" s="154" t="s">
        <v>64</v>
      </c>
      <c r="L7" s="154" t="s">
        <v>64</v>
      </c>
      <c r="M7" s="154" t="s">
        <v>64</v>
      </c>
      <c r="N7" s="154" t="s">
        <v>64</v>
      </c>
      <c r="O7" s="66" t="s">
        <v>492</v>
      </c>
      <c r="P7" s="163" t="s">
        <v>491</v>
      </c>
      <c r="Q7" s="66" t="s">
        <v>492</v>
      </c>
      <c r="R7" s="66" t="s">
        <v>491</v>
      </c>
      <c r="S7" s="66" t="s">
        <v>492</v>
      </c>
      <c r="T7" s="66" t="s">
        <v>491</v>
      </c>
      <c r="U7" s="66" t="s">
        <v>492</v>
      </c>
      <c r="V7" s="66" t="s">
        <v>491</v>
      </c>
    </row>
    <row r="8" spans="1:22" ht="155.25" customHeight="1">
      <c r="A8" s="241" t="s">
        <v>62</v>
      </c>
      <c r="B8" s="240" t="s">
        <v>96</v>
      </c>
      <c r="C8" s="145" t="s">
        <v>732</v>
      </c>
      <c r="D8" s="144">
        <v>0.7</v>
      </c>
      <c r="E8" s="159" t="s">
        <v>107</v>
      </c>
      <c r="F8" s="147" t="s">
        <v>151</v>
      </c>
      <c r="G8" s="88" t="s">
        <v>152</v>
      </c>
      <c r="H8" s="131" t="s">
        <v>707</v>
      </c>
      <c r="I8" s="28">
        <v>43132</v>
      </c>
      <c r="J8" s="28">
        <v>43373</v>
      </c>
      <c r="K8" s="9">
        <v>0.2</v>
      </c>
      <c r="L8" s="144">
        <v>0.4</v>
      </c>
      <c r="M8" s="9">
        <v>1</v>
      </c>
      <c r="N8" s="9">
        <v>1</v>
      </c>
      <c r="O8" s="169">
        <v>0.2</v>
      </c>
      <c r="P8" s="171" t="s">
        <v>783</v>
      </c>
      <c r="Q8" s="204">
        <v>0.4</v>
      </c>
      <c r="R8" s="171" t="s">
        <v>833</v>
      </c>
      <c r="S8" s="9">
        <v>0.9</v>
      </c>
      <c r="T8" s="175" t="s">
        <v>895</v>
      </c>
      <c r="U8" s="9"/>
      <c r="V8" s="165"/>
    </row>
    <row r="9" spans="1:22" ht="323.25" customHeight="1">
      <c r="A9" s="241"/>
      <c r="B9" s="240"/>
      <c r="C9" s="19" t="s">
        <v>155</v>
      </c>
      <c r="D9" s="17">
        <v>0.3</v>
      </c>
      <c r="E9" s="15" t="s">
        <v>101</v>
      </c>
      <c r="F9" s="58" t="s">
        <v>153</v>
      </c>
      <c r="G9" s="88" t="s">
        <v>154</v>
      </c>
      <c r="H9" s="134" t="s">
        <v>708</v>
      </c>
      <c r="I9" s="28">
        <v>43282</v>
      </c>
      <c r="J9" s="28">
        <v>43464</v>
      </c>
      <c r="K9" s="9">
        <v>0</v>
      </c>
      <c r="L9" s="144">
        <v>0</v>
      </c>
      <c r="M9" s="9">
        <v>0.5</v>
      </c>
      <c r="N9" s="9">
        <v>1</v>
      </c>
      <c r="O9" s="168">
        <v>0</v>
      </c>
      <c r="P9" s="173" t="s">
        <v>784</v>
      </c>
      <c r="Q9" s="204">
        <v>0.2</v>
      </c>
      <c r="R9" s="171" t="s">
        <v>807</v>
      </c>
      <c r="S9" s="9">
        <v>0.8</v>
      </c>
      <c r="T9" s="175" t="s">
        <v>895</v>
      </c>
      <c r="U9" s="9"/>
      <c r="V9" s="165"/>
    </row>
  </sheetData>
  <customSheetViews>
    <customSheetView guid="{4D4DA5C4-87D7-4507-9A3A-E85A102C28F3}" scale="80" topLeftCell="G1">
      <selection activeCell="G9" sqref="G9"/>
      <pageMargins left="0.7" right="0.7" top="0.75" bottom="0.75" header="0.3" footer="0.3"/>
      <pageSetup orientation="portrait" horizontalDpi="4294967294" verticalDpi="4294967294" r:id="rId1"/>
    </customSheetView>
    <customSheetView guid="{B402B862-D6AF-46F4-9BE9-DFC2BCC34D41}" scale="80" topLeftCell="D1">
      <selection activeCell="Q6" sqref="Q6:R7"/>
      <pageMargins left="0.7" right="0.7" top="0.75" bottom="0.75" header="0.3" footer="0.3"/>
      <pageSetup orientation="portrait" horizontalDpi="4294967294" verticalDpi="4294967294" r:id="rId2"/>
    </customSheetView>
    <customSheetView guid="{6C4A8B00-6425-4A3D-805A-72E6E5787537}" scale="80" topLeftCell="D1">
      <selection activeCell="Q6" sqref="Q6:R7"/>
      <pageMargins left="0.7" right="0.7" top="0.75" bottom="0.75" header="0.3" footer="0.3"/>
      <pageSetup orientation="portrait" horizontalDpi="4294967294" verticalDpi="4294967294" r:id="rId3"/>
    </customSheetView>
    <customSheetView guid="{502EA425-00D5-4186-BCC0-E7ED7EAF3F06}" scale="80" topLeftCell="D1">
      <selection activeCell="Q6" sqref="Q6:R7"/>
      <pageMargins left="0.7" right="0.7" top="0.75" bottom="0.75" header="0.3" footer="0.3"/>
      <pageSetup orientation="portrait" horizontalDpi="4294967294" verticalDpi="4294967294" r:id="rId4"/>
    </customSheetView>
    <customSheetView guid="{7DC20472-41A2-4228-BA17-DBC95DDF95CC}" scale="80" topLeftCell="D1">
      <selection activeCell="Q6" sqref="Q6:R7"/>
      <pageMargins left="0.7" right="0.7" top="0.75" bottom="0.75" header="0.3" footer="0.3"/>
      <pageSetup orientation="portrait" horizontalDpi="4294967294" verticalDpi="4294967294" r:id="rId5"/>
    </customSheetView>
    <customSheetView guid="{B0E1F95B-AE72-4F5B-8867-2ABBD5147508}" scale="80" topLeftCell="A8">
      <selection activeCell="C10" sqref="C10"/>
      <pageMargins left="0.7" right="0.7" top="0.75" bottom="0.75" header="0.3" footer="0.3"/>
      <pageSetup orientation="portrait" horizontalDpi="4294967294" verticalDpi="4294967294" r:id="rId6"/>
    </customSheetView>
  </customSheetViews>
  <mergeCells count="20">
    <mergeCell ref="A8:A9"/>
    <mergeCell ref="B8:B9"/>
    <mergeCell ref="A5:A7"/>
    <mergeCell ref="B5:B7"/>
    <mergeCell ref="C5:C7"/>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W12"/>
  <sheetViews>
    <sheetView zoomScale="70" zoomScaleNormal="70" workbookViewId="0">
      <selection activeCell="AB8" sqref="AB8"/>
    </sheetView>
  </sheetViews>
  <sheetFormatPr baseColWidth="10" defaultColWidth="10.7109375" defaultRowHeight="12.75" outlineLevelCol="1"/>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2" customWidth="1"/>
    <col min="9" max="10" width="16" customWidth="1"/>
    <col min="11" max="14" width="16.28515625" customWidth="1"/>
    <col min="15" max="16" width="10.7109375" hidden="1" customWidth="1" outlineLevel="1"/>
    <col min="17" max="17" width="0" hidden="1" customWidth="1" outlineLevel="1"/>
    <col min="18" max="18" width="60.7109375" hidden="1" customWidth="1" outlineLevel="1"/>
    <col min="19" max="19" width="12.7109375" hidden="1" customWidth="1" outlineLevel="1"/>
    <col min="20" max="20" width="60.7109375" customWidth="1" collapsed="1"/>
    <col min="21" max="21" width="16.42578125" customWidth="1"/>
    <col min="22" max="22" width="60.7109375" customWidth="1"/>
    <col min="23" max="23" width="0" hidden="1" customWidth="1"/>
  </cols>
  <sheetData>
    <row r="1" spans="1:23" ht="28.5" customHeight="1"/>
    <row r="2" spans="1:23" ht="28.5" customHeight="1"/>
    <row r="4" spans="1:23" ht="33.75">
      <c r="A4" s="247" t="s">
        <v>736</v>
      </c>
      <c r="B4" s="248"/>
      <c r="C4" s="248"/>
      <c r="D4" s="248"/>
      <c r="E4" s="248"/>
      <c r="F4" s="248"/>
      <c r="G4" s="248"/>
      <c r="H4" s="248"/>
      <c r="I4" s="248"/>
      <c r="J4" s="248"/>
      <c r="K4" s="248"/>
      <c r="L4" s="248"/>
      <c r="M4" s="248"/>
      <c r="N4" s="248"/>
      <c r="O4" s="248"/>
      <c r="P4" s="248"/>
      <c r="Q4" s="248"/>
      <c r="R4" s="248"/>
      <c r="S4" s="248"/>
      <c r="T4" s="248"/>
      <c r="U4" s="248"/>
      <c r="V4" s="248"/>
    </row>
    <row r="5" spans="1:23" ht="30" customHeight="1">
      <c r="A5" s="256" t="s">
        <v>99</v>
      </c>
      <c r="B5" s="256" t="s">
        <v>74</v>
      </c>
      <c r="C5" s="256" t="s">
        <v>65</v>
      </c>
      <c r="D5" s="256" t="s">
        <v>66</v>
      </c>
      <c r="E5" s="256" t="s">
        <v>67</v>
      </c>
      <c r="F5" s="256" t="s">
        <v>68</v>
      </c>
      <c r="G5" s="256" t="s">
        <v>69</v>
      </c>
      <c r="H5" s="256" t="s">
        <v>665</v>
      </c>
      <c r="I5" s="311" t="s">
        <v>70</v>
      </c>
      <c r="J5" s="311"/>
      <c r="K5" s="256" t="s">
        <v>79</v>
      </c>
      <c r="L5" s="256"/>
      <c r="M5" s="256"/>
      <c r="N5" s="256"/>
      <c r="O5" s="249" t="s">
        <v>490</v>
      </c>
      <c r="P5" s="249"/>
      <c r="Q5" s="249"/>
      <c r="R5" s="249"/>
      <c r="S5" s="249"/>
      <c r="T5" s="249"/>
      <c r="U5" s="249"/>
      <c r="V5" s="249"/>
    </row>
    <row r="6" spans="1:23" ht="30" customHeight="1">
      <c r="A6" s="256"/>
      <c r="B6" s="256"/>
      <c r="C6" s="256"/>
      <c r="D6" s="256"/>
      <c r="E6" s="256"/>
      <c r="F6" s="256"/>
      <c r="G6" s="256"/>
      <c r="H6" s="256"/>
      <c r="I6" s="256" t="s">
        <v>71</v>
      </c>
      <c r="J6" s="256" t="s">
        <v>72</v>
      </c>
      <c r="K6" s="14" t="s">
        <v>75</v>
      </c>
      <c r="L6" s="14" t="s">
        <v>76</v>
      </c>
      <c r="M6" s="14" t="s">
        <v>77</v>
      </c>
      <c r="N6" s="14" t="s">
        <v>78</v>
      </c>
      <c r="O6" s="250" t="s">
        <v>75</v>
      </c>
      <c r="P6" s="250"/>
      <c r="Q6" s="250" t="s">
        <v>76</v>
      </c>
      <c r="R6" s="250"/>
      <c r="S6" s="250" t="s">
        <v>77</v>
      </c>
      <c r="T6" s="250"/>
      <c r="U6" s="250" t="s">
        <v>78</v>
      </c>
      <c r="V6" s="250"/>
    </row>
    <row r="7" spans="1:23" ht="45">
      <c r="A7" s="256"/>
      <c r="B7" s="256"/>
      <c r="C7" s="256"/>
      <c r="D7" s="256"/>
      <c r="E7" s="256"/>
      <c r="F7" s="256"/>
      <c r="G7" s="256"/>
      <c r="H7" s="256"/>
      <c r="I7" s="256"/>
      <c r="J7" s="256"/>
      <c r="K7" s="154" t="s">
        <v>64</v>
      </c>
      <c r="L7" s="154" t="s">
        <v>64</v>
      </c>
      <c r="M7" s="154" t="s">
        <v>64</v>
      </c>
      <c r="N7" s="154" t="s">
        <v>64</v>
      </c>
      <c r="O7" s="66" t="s">
        <v>492</v>
      </c>
      <c r="P7" s="163" t="s">
        <v>491</v>
      </c>
      <c r="Q7" s="66" t="s">
        <v>492</v>
      </c>
      <c r="R7" s="66" t="s">
        <v>491</v>
      </c>
      <c r="S7" s="66" t="s">
        <v>492</v>
      </c>
      <c r="T7" s="66" t="s">
        <v>491</v>
      </c>
      <c r="U7" s="66" t="s">
        <v>492</v>
      </c>
      <c r="V7" s="66" t="s">
        <v>491</v>
      </c>
    </row>
    <row r="8" spans="1:23" ht="105">
      <c r="A8" s="241" t="s">
        <v>63</v>
      </c>
      <c r="B8" s="240" t="s">
        <v>63</v>
      </c>
      <c r="C8" s="20" t="s">
        <v>733</v>
      </c>
      <c r="D8" s="144">
        <v>0.3</v>
      </c>
      <c r="E8" s="147" t="s">
        <v>101</v>
      </c>
      <c r="F8" s="145">
        <v>1</v>
      </c>
      <c r="G8" s="157" t="s">
        <v>735</v>
      </c>
      <c r="H8" s="143" t="s">
        <v>709</v>
      </c>
      <c r="I8" s="146">
        <v>43101</v>
      </c>
      <c r="J8" s="16">
        <v>43373</v>
      </c>
      <c r="K8" s="142">
        <v>0.15</v>
      </c>
      <c r="L8" s="142">
        <v>0.5</v>
      </c>
      <c r="M8" s="142">
        <v>0.75</v>
      </c>
      <c r="N8" s="142">
        <v>1</v>
      </c>
      <c r="O8" s="142"/>
      <c r="P8" s="165"/>
      <c r="Q8" s="185">
        <v>0</v>
      </c>
      <c r="R8" s="184" t="s">
        <v>785</v>
      </c>
      <c r="S8" s="170">
        <v>0.9</v>
      </c>
      <c r="T8" s="225" t="s">
        <v>868</v>
      </c>
      <c r="U8" s="142"/>
      <c r="V8" s="165"/>
      <c r="W8" s="214" t="s">
        <v>863</v>
      </c>
    </row>
    <row r="9" spans="1:23" ht="123.75" customHeight="1">
      <c r="A9" s="241"/>
      <c r="B9" s="240"/>
      <c r="C9" s="314" t="s">
        <v>734</v>
      </c>
      <c r="D9" s="312">
        <v>0.3</v>
      </c>
      <c r="E9" s="147" t="s">
        <v>101</v>
      </c>
      <c r="F9" s="145">
        <v>1</v>
      </c>
      <c r="G9" s="148" t="s">
        <v>710</v>
      </c>
      <c r="H9" s="143" t="s">
        <v>712</v>
      </c>
      <c r="I9" s="146">
        <v>43101</v>
      </c>
      <c r="J9" s="16">
        <v>43465</v>
      </c>
      <c r="K9" s="142">
        <v>0.25</v>
      </c>
      <c r="L9" s="142">
        <v>0.5</v>
      </c>
      <c r="M9" s="142">
        <v>0.75</v>
      </c>
      <c r="N9" s="142">
        <v>1</v>
      </c>
      <c r="O9" s="142"/>
      <c r="P9" s="165"/>
      <c r="Q9" s="142">
        <v>0.5</v>
      </c>
      <c r="R9" s="172" t="s">
        <v>836</v>
      </c>
      <c r="S9" s="142">
        <v>0.75</v>
      </c>
      <c r="T9" s="175" t="s">
        <v>889</v>
      </c>
      <c r="U9" s="142"/>
      <c r="V9" s="175"/>
      <c r="W9" s="214" t="s">
        <v>862</v>
      </c>
    </row>
    <row r="10" spans="1:23" s="12" customFormat="1" ht="74.25" customHeight="1">
      <c r="A10" s="241"/>
      <c r="B10" s="240"/>
      <c r="C10" s="315"/>
      <c r="D10" s="313"/>
      <c r="E10" s="147" t="s">
        <v>101</v>
      </c>
      <c r="F10" s="145">
        <v>1</v>
      </c>
      <c r="G10" s="148" t="s">
        <v>711</v>
      </c>
      <c r="H10" s="143" t="s">
        <v>713</v>
      </c>
      <c r="I10" s="146">
        <v>43101</v>
      </c>
      <c r="J10" s="16">
        <v>43465</v>
      </c>
      <c r="K10" s="142">
        <v>0.25</v>
      </c>
      <c r="L10" s="142">
        <v>0.5</v>
      </c>
      <c r="M10" s="142">
        <v>0.75</v>
      </c>
      <c r="N10" s="22">
        <v>1</v>
      </c>
      <c r="O10" s="22"/>
      <c r="P10" s="165"/>
      <c r="Q10" s="142">
        <v>0.5</v>
      </c>
      <c r="R10" s="172" t="s">
        <v>837</v>
      </c>
      <c r="S10" s="22">
        <v>0.75</v>
      </c>
      <c r="T10" s="176" t="s">
        <v>896</v>
      </c>
      <c r="U10" s="22"/>
      <c r="V10" s="176"/>
      <c r="W10" s="214" t="s">
        <v>862</v>
      </c>
    </row>
    <row r="11" spans="1:23" ht="101.25" customHeight="1">
      <c r="A11" s="241"/>
      <c r="B11" s="240"/>
      <c r="C11" s="20" t="s">
        <v>167</v>
      </c>
      <c r="D11" s="144">
        <v>0.2</v>
      </c>
      <c r="E11" s="147" t="s">
        <v>101</v>
      </c>
      <c r="F11" s="145">
        <v>1</v>
      </c>
      <c r="G11" s="148" t="s">
        <v>98</v>
      </c>
      <c r="H11" s="143" t="s">
        <v>714</v>
      </c>
      <c r="I11" s="146">
        <v>43101</v>
      </c>
      <c r="J11" s="16">
        <v>43465</v>
      </c>
      <c r="K11" s="142">
        <v>0.25</v>
      </c>
      <c r="L11" s="142">
        <v>0.5</v>
      </c>
      <c r="M11" s="142">
        <v>0.75</v>
      </c>
      <c r="N11" s="22">
        <v>1</v>
      </c>
      <c r="O11" s="22"/>
      <c r="P11" s="165"/>
      <c r="Q11" s="185">
        <v>0.24</v>
      </c>
      <c r="R11" s="184" t="s">
        <v>786</v>
      </c>
      <c r="S11" s="170">
        <v>0.74</v>
      </c>
      <c r="T11" s="225" t="s">
        <v>897</v>
      </c>
      <c r="U11" s="22"/>
      <c r="V11" s="165"/>
      <c r="W11" s="214" t="s">
        <v>863</v>
      </c>
    </row>
    <row r="12" spans="1:23" ht="113.25" customHeight="1">
      <c r="A12" s="241"/>
      <c r="B12" s="240"/>
      <c r="C12" s="20" t="s">
        <v>168</v>
      </c>
      <c r="D12" s="144">
        <v>0.2</v>
      </c>
      <c r="E12" s="147" t="s">
        <v>101</v>
      </c>
      <c r="F12" s="145">
        <v>1</v>
      </c>
      <c r="G12" s="148" t="s">
        <v>716</v>
      </c>
      <c r="H12" s="143" t="s">
        <v>715</v>
      </c>
      <c r="I12" s="146">
        <v>43101</v>
      </c>
      <c r="J12" s="16">
        <v>43465</v>
      </c>
      <c r="K12" s="142">
        <v>0.25</v>
      </c>
      <c r="L12" s="142">
        <v>0.5</v>
      </c>
      <c r="M12" s="142">
        <v>0.75</v>
      </c>
      <c r="N12" s="22">
        <v>1</v>
      </c>
      <c r="O12" s="185">
        <v>0</v>
      </c>
      <c r="P12" s="184" t="s">
        <v>787</v>
      </c>
      <c r="Q12" s="170">
        <v>0.62</v>
      </c>
      <c r="R12" s="225" t="s">
        <v>835</v>
      </c>
      <c r="S12" s="22">
        <v>0.73</v>
      </c>
      <c r="T12" s="175" t="s">
        <v>898</v>
      </c>
      <c r="U12" s="22"/>
      <c r="V12" s="175"/>
      <c r="W12" s="214" t="s">
        <v>862</v>
      </c>
    </row>
  </sheetData>
  <autoFilter ref="A7:W12" xr:uid="{58AC55AA-F9F8-410A-AC15-BA62881CBE6C}"/>
  <customSheetViews>
    <customSheetView guid="{4D4DA5C4-87D7-4507-9A3A-E85A102C28F3}" scale="70" hiddenColumns="1" topLeftCell="E1">
      <selection activeCell="T8" sqref="T8"/>
      <pageMargins left="0.7" right="0.7" top="0.75" bottom="0.75" header="0.3" footer="0.3"/>
      <pageSetup orientation="portrait" horizontalDpi="4294967294" verticalDpi="4294967294" r:id="rId1"/>
    </customSheetView>
    <customSheetView guid="{B402B862-D6AF-46F4-9BE9-DFC2BCC34D41}" scale="70" hiddenColumns="1">
      <selection activeCell="S6" sqref="S6:T6"/>
      <pageMargins left="0.7" right="0.7" top="0.75" bottom="0.75" header="0.3" footer="0.3"/>
      <pageSetup orientation="portrait" horizontalDpi="4294967294" verticalDpi="4294967294" r:id="rId2"/>
    </customSheetView>
    <customSheetView guid="{6C4A8B00-6425-4A3D-805A-72E6E5787537}" scale="70" hiddenColumns="1">
      <selection activeCell="S6" sqref="S6:T7"/>
      <pageMargins left="0.7" right="0.7" top="0.75" bottom="0.75" header="0.3" footer="0.3"/>
      <pageSetup orientation="portrait" horizontalDpi="4294967294" verticalDpi="4294967294" r:id="rId3"/>
    </customSheetView>
    <customSheetView guid="{502EA425-00D5-4186-BCC0-E7ED7EAF3F06}" scale="70" hiddenColumns="1">
      <selection activeCell="S6" sqref="S6:T7"/>
      <pageMargins left="0.7" right="0.7" top="0.75" bottom="0.75" header="0.3" footer="0.3"/>
      <pageSetup orientation="portrait" horizontalDpi="4294967294" verticalDpi="4294967294" r:id="rId4"/>
    </customSheetView>
    <customSheetView guid="{7DC20472-41A2-4228-BA17-DBC95DDF95CC}" scale="70" hiddenColumns="1">
      <selection activeCell="S6" sqref="S6:T6"/>
      <pageMargins left="0.7" right="0.7" top="0.75" bottom="0.75" header="0.3" footer="0.3"/>
      <pageSetup orientation="portrait" horizontalDpi="4294967294" verticalDpi="4294967294" r:id="rId5"/>
    </customSheetView>
    <customSheetView guid="{B0E1F95B-AE72-4F5B-8867-2ABBD5147508}" scale="70" hiddenColumns="1">
      <selection activeCell="C1" sqref="C1"/>
      <pageMargins left="0.7" right="0.7" top="0.75" bottom="0.75" header="0.3" footer="0.3"/>
      <pageSetup orientation="portrait" horizontalDpi="4294967294" verticalDpi="4294967294" r:id="rId6"/>
    </customSheetView>
  </customSheetViews>
  <mergeCells count="22">
    <mergeCell ref="D9:D10"/>
    <mergeCell ref="A8:A12"/>
    <mergeCell ref="B8:B12"/>
    <mergeCell ref="A5:A7"/>
    <mergeCell ref="B5:B7"/>
    <mergeCell ref="C5:C7"/>
    <mergeCell ref="C9:C1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320" t="s">
        <v>13</v>
      </c>
      <c r="B1" s="319" t="s">
        <v>5</v>
      </c>
      <c r="C1" s="320" t="s">
        <v>14</v>
      </c>
      <c r="D1" s="320" t="s">
        <v>12</v>
      </c>
      <c r="E1" s="320" t="s">
        <v>17</v>
      </c>
      <c r="F1" s="320" t="s">
        <v>15</v>
      </c>
      <c r="G1" s="320" t="s">
        <v>11</v>
      </c>
      <c r="H1" s="319" t="s">
        <v>10</v>
      </c>
      <c r="I1" s="316" t="s">
        <v>2</v>
      </c>
      <c r="J1" s="318"/>
      <c r="K1" s="316" t="s">
        <v>3</v>
      </c>
      <c r="L1" s="317"/>
      <c r="M1" s="317"/>
      <c r="N1" s="317"/>
      <c r="O1" s="318"/>
    </row>
    <row r="2" spans="1:15" ht="90">
      <c r="A2" s="321"/>
      <c r="B2" s="319"/>
      <c r="C2" s="321"/>
      <c r="D2" s="321"/>
      <c r="E2" s="321"/>
      <c r="F2" s="321"/>
      <c r="G2" s="321"/>
      <c r="H2" s="319"/>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customSheetViews>
    <customSheetView guid="{4D4DA5C4-87D7-4507-9A3A-E85A102C28F3}" scale="90" state="hidden">
      <selection activeCell="B3" sqref="B3:B6"/>
      <pageMargins left="0.7" right="0.7" top="0.75" bottom="0.75" header="0.3" footer="0.3"/>
      <pageSetup paperSize="9" orientation="portrait" r:id="rId1"/>
    </customSheetView>
    <customSheetView guid="{B402B862-D6AF-46F4-9BE9-DFC2BCC34D41}" scale="90" state="hidden">
      <selection activeCell="B3" sqref="B3:B6"/>
      <pageMargins left="0.7" right="0.7" top="0.75" bottom="0.75" header="0.3" footer="0.3"/>
      <pageSetup paperSize="9" orientation="portrait" r:id="rId2"/>
    </customSheetView>
    <customSheetView guid="{6C4A8B00-6425-4A3D-805A-72E6E5787537}" scale="90" state="hidden">
      <selection activeCell="B3" sqref="B3:B6"/>
      <pageMargins left="0.7" right="0.7" top="0.75" bottom="0.75" header="0.3" footer="0.3"/>
      <pageSetup paperSize="9" orientation="portrait" r:id="rId3"/>
    </customSheetView>
    <customSheetView guid="{502EA425-00D5-4186-BCC0-E7ED7EAF3F06}" scale="90" state="hidden">
      <selection activeCell="B3" sqref="B3:B6"/>
      <pageMargins left="0.7" right="0.7" top="0.75" bottom="0.75" header="0.3" footer="0.3"/>
      <pageSetup paperSize="9" orientation="portrait" r:id="rId4"/>
    </customSheetView>
    <customSheetView guid="{7DC20472-41A2-4228-BA17-DBC95DDF95CC}" scale="90" state="hidden">
      <selection activeCell="B3" sqref="B3:B6"/>
      <pageMargins left="0.7" right="0.7" top="0.75" bottom="0.75" header="0.3" footer="0.3"/>
      <pageSetup paperSize="9" orientation="portrait" r:id="rId5"/>
    </customSheetView>
    <customSheetView guid="{B0E1F95B-AE72-4F5B-8867-2ABBD5147508}" scale="90" state="hidden">
      <selection activeCell="B3" sqref="B3:B6"/>
      <pageMargins left="0.7" right="0.7" top="0.75" bottom="0.75" header="0.3" footer="0.3"/>
      <pageSetup paperSize="9" orientation="portrait" r:id="rId6"/>
    </customSheetView>
  </customSheetViews>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F8411-93EC-4201-A614-F2C25C7AFA34}">
  <ds:schemaRefs>
    <ds:schemaRef ds:uri="http://purl.org/dc/dcmitype/"/>
    <ds:schemaRef ds:uri="bbb1532b-ab18-4e7b-be3e-fa8e2303545f"/>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Cristhiam Fernando Ruiz Reyes</cp:lastModifiedBy>
  <cp:lastPrinted>2017-10-26T15:22:21Z</cp:lastPrinted>
  <dcterms:created xsi:type="dcterms:W3CDTF">2008-08-05T17:06:18Z</dcterms:created>
  <dcterms:modified xsi:type="dcterms:W3CDTF">2018-10-30T14:49:21Z</dcterms:modified>
</cp:coreProperties>
</file>