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G:\2018\PLAN DE ACCION 2018\SEGUIMIENTO\II TRIM\"/>
    </mc:Choice>
  </mc:AlternateContent>
  <xr:revisionPtr revIDLastSave="0" documentId="8_{A03BAB2E-4547-4D90-892F-7308C062DE94}" xr6:coauthVersionLast="34" xr6:coauthVersionMax="34" xr10:uidLastSave="{00000000-0000-0000-0000-000000000000}"/>
  <bookViews>
    <workbookView xWindow="0" yWindow="0" windowWidth="28800" windowHeight="10410" tabRatio="713" firstSheet="1" activeTab="4" xr2:uid="{00000000-000D-0000-FFFF-FFFF00000000}"/>
  </bookViews>
  <sheets>
    <sheet name="DE y PLANEACIÓN G.E" sheetId="3" r:id="rId1"/>
    <sheet name="DE y PLANEACIÓN P Y D" sheetId="4" r:id="rId2"/>
    <sheet name="DE y PLANEACIÓN" sheetId="12" r:id="rId3"/>
    <sheet name="TALENTO HUMANO" sheetId="6" r:id="rId4"/>
    <sheet name="GESTIÓN CON VALORES PARA RESULT" sheetId="7" r:id="rId5"/>
    <sheet name="EVALUACIÓN DE RESULTADOS" sheetId="13" r:id="rId6"/>
    <sheet name="INFORMACIÓN Y COMUNICACIÓN" sheetId="5" r:id="rId7"/>
    <sheet name="G. DEL CONOCIMIENTO Y LA INNOVA" sheetId="15" r:id="rId8"/>
    <sheet name="DIMENSIÓN DE CONTROL INTERNO" sheetId="18" r:id="rId9"/>
  </sheets>
  <externalReferences>
    <externalReference r:id="rId10"/>
  </externalReferences>
  <definedNames>
    <definedName name="_xlnm.Print_Area" localSheetId="0">'DE y PLANEACIÓN G.E'!$A$1:$AC$47</definedName>
    <definedName name="_xlnm.Print_Area" localSheetId="1">'DE y PLANEACIÓN P Y D'!$A$1:$AC$36</definedName>
    <definedName name="_xlnm.Print_Area" localSheetId="6">'INFORMACIÓN Y COMUNICACIÓN'!$A$1:$AC$22</definedName>
    <definedName name="_xlnm.Print_Titles" localSheetId="0">'DE y PLANEACIÓN G.E'!$1:$6</definedName>
    <definedName name="_xlnm.Print_Titles" localSheetId="1">'DE y PLANEACIÓN P Y D'!$1:$6</definedName>
    <definedName name="_xlnm.Print_Titles" localSheetId="4">'GESTIÓN CON VALORES PARA RESULT'!$1:$6</definedName>
    <definedName name="_xlnm.Print_Titles" localSheetId="6">'INFORMACIÓN Y COMUNICACIÓN'!$1:$6</definedName>
    <definedName name="_xlnm.Print_Titles" localSheetId="3">'TALENTO HUMANO'!$1:$6</definedName>
    <definedName name="Z_0186BB1D_FE8E_40CE_A4F3_C3C707B4B860_.wvu.Cols" localSheetId="0" hidden="1">'DE y PLANEACIÓN G.E'!#REF!,'DE y PLANEACIÓN G.E'!#REF!</definedName>
    <definedName name="Z_0186BB1D_FE8E_40CE_A4F3_C3C707B4B860_.wvu.Cols" localSheetId="1" hidden="1">'DE y PLANEACIÓN P Y D'!#REF!,'DE y PLANEACIÓN P Y D'!#REF!</definedName>
    <definedName name="Z_0186BB1D_FE8E_40CE_A4F3_C3C707B4B860_.wvu.Cols" localSheetId="4" hidden="1">'GESTIÓN CON VALORES PARA RESULT'!#REF!,'GESTIÓN CON VALORES PARA RESULT'!#REF!</definedName>
    <definedName name="Z_0186BB1D_FE8E_40CE_A4F3_C3C707B4B860_.wvu.Cols" localSheetId="6" hidden="1">'INFORMACIÓN Y COMUNICACIÓN'!#REF!,'INFORMACIÓN Y COMUNICACIÓN'!#REF!</definedName>
    <definedName name="Z_0186BB1D_FE8E_40CE_A4F3_C3C707B4B860_.wvu.Cols" localSheetId="3" hidden="1">'TALENTO HUMANO'!#REF!,'TALENTO HUMANO'!#REF!</definedName>
    <definedName name="Z_0186BB1D_FE8E_40CE_A4F3_C3C707B4B860_.wvu.PrintArea" localSheetId="0" hidden="1">'DE y PLANEACIÓN G.E'!$A$1:$AC$47</definedName>
    <definedName name="Z_0186BB1D_FE8E_40CE_A4F3_C3C707B4B860_.wvu.PrintArea" localSheetId="1" hidden="1">'DE y PLANEACIÓN P Y D'!$A$1:$AC$36</definedName>
    <definedName name="Z_0186BB1D_FE8E_40CE_A4F3_C3C707B4B860_.wvu.PrintArea" localSheetId="6" hidden="1">'INFORMACIÓN Y COMUNICACIÓN'!$A$1:$AC$22</definedName>
    <definedName name="Z_0186BB1D_FE8E_40CE_A4F3_C3C707B4B860_.wvu.PrintTitles" localSheetId="0" hidden="1">'DE y PLANEACIÓN G.E'!$1:$6</definedName>
    <definedName name="Z_0186BB1D_FE8E_40CE_A4F3_C3C707B4B860_.wvu.PrintTitles" localSheetId="1" hidden="1">'DE y PLANEACIÓN P Y D'!$1:$6</definedName>
    <definedName name="Z_0186BB1D_FE8E_40CE_A4F3_C3C707B4B860_.wvu.PrintTitles" localSheetId="4" hidden="1">'GESTIÓN CON VALORES PARA RESULT'!$1:$6</definedName>
    <definedName name="Z_0186BB1D_FE8E_40CE_A4F3_C3C707B4B860_.wvu.PrintTitles" localSheetId="6" hidden="1">'INFORMACIÓN Y COMUNICACIÓN'!$1:$6</definedName>
    <definedName name="Z_0186BB1D_FE8E_40CE_A4F3_C3C707B4B860_.wvu.PrintTitles" localSheetId="3" hidden="1">'TALENTO HUMANO'!$1:$6</definedName>
    <definedName name="Z_09686DC3_B55B_490D_9D0F_F3D7853AC3D3_.wvu.Cols" localSheetId="0" hidden="1">'DE y PLANEACIÓN G.E'!#REF!,'DE y PLANEACIÓN G.E'!#REF!</definedName>
    <definedName name="Z_09686DC3_B55B_490D_9D0F_F3D7853AC3D3_.wvu.Cols" localSheetId="1" hidden="1">'DE y PLANEACIÓN P Y D'!#REF!,'DE y PLANEACIÓN P Y D'!#REF!</definedName>
    <definedName name="Z_09686DC3_B55B_490D_9D0F_F3D7853AC3D3_.wvu.Cols" localSheetId="4" hidden="1">'GESTIÓN CON VALORES PARA RESULT'!#REF!,'GESTIÓN CON VALORES PARA RESULT'!#REF!</definedName>
    <definedName name="Z_09686DC3_B55B_490D_9D0F_F3D7853AC3D3_.wvu.Cols" localSheetId="6" hidden="1">'INFORMACIÓN Y COMUNICACIÓN'!#REF!,'INFORMACIÓN Y COMUNICACIÓN'!#REF!</definedName>
    <definedName name="Z_09686DC3_B55B_490D_9D0F_F3D7853AC3D3_.wvu.Cols" localSheetId="3" hidden="1">'TALENTO HUMANO'!#REF!,'TALENTO HUMANO'!#REF!</definedName>
    <definedName name="Z_09686DC3_B55B_490D_9D0F_F3D7853AC3D3_.wvu.PrintArea" localSheetId="0" hidden="1">'DE y PLANEACIÓN G.E'!$A$1:$AC$47</definedName>
    <definedName name="Z_09686DC3_B55B_490D_9D0F_F3D7853AC3D3_.wvu.PrintArea" localSheetId="1" hidden="1">'DE y PLANEACIÓN P Y D'!$A$1:$AC$36</definedName>
    <definedName name="Z_09686DC3_B55B_490D_9D0F_F3D7853AC3D3_.wvu.PrintArea" localSheetId="6" hidden="1">'INFORMACIÓN Y COMUNICACIÓN'!$A$1:$AC$22</definedName>
    <definedName name="Z_09686DC3_B55B_490D_9D0F_F3D7853AC3D3_.wvu.PrintTitles" localSheetId="0" hidden="1">'DE y PLANEACIÓN G.E'!$1:$6</definedName>
    <definedName name="Z_09686DC3_B55B_490D_9D0F_F3D7853AC3D3_.wvu.PrintTitles" localSheetId="1" hidden="1">'DE y PLANEACIÓN P Y D'!$1:$6</definedName>
    <definedName name="Z_09686DC3_B55B_490D_9D0F_F3D7853AC3D3_.wvu.PrintTitles" localSheetId="4" hidden="1">'GESTIÓN CON VALORES PARA RESULT'!$1:$6</definedName>
    <definedName name="Z_09686DC3_B55B_490D_9D0F_F3D7853AC3D3_.wvu.PrintTitles" localSheetId="6" hidden="1">'INFORMACIÓN Y COMUNICACIÓN'!$1:$6</definedName>
    <definedName name="Z_09686DC3_B55B_490D_9D0F_F3D7853AC3D3_.wvu.PrintTitles" localSheetId="3" hidden="1">'TALENTO HUMANO'!$1:$6</definedName>
    <definedName name="Z_39001345_E3DE_490F_A839_BD7508945A01_.wvu.Cols" localSheetId="0" hidden="1">'DE y PLANEACIÓN G.E'!#REF!,'DE y PLANEACIÓN G.E'!#REF!</definedName>
    <definedName name="Z_39001345_E3DE_490F_A839_BD7508945A01_.wvu.Cols" localSheetId="1" hidden="1">'DE y PLANEACIÓN P Y D'!#REF!,'DE y PLANEACIÓN P Y D'!#REF!</definedName>
    <definedName name="Z_39001345_E3DE_490F_A839_BD7508945A01_.wvu.Cols" localSheetId="4" hidden="1">'GESTIÓN CON VALORES PARA RESULT'!#REF!,'GESTIÓN CON VALORES PARA RESULT'!#REF!</definedName>
    <definedName name="Z_39001345_E3DE_490F_A839_BD7508945A01_.wvu.Cols" localSheetId="6" hidden="1">'INFORMACIÓN Y COMUNICACIÓN'!#REF!,'INFORMACIÓN Y COMUNICACIÓN'!#REF!</definedName>
    <definedName name="Z_39001345_E3DE_490F_A839_BD7508945A01_.wvu.Cols" localSheetId="3" hidden="1">'TALENTO HUMANO'!#REF!,'TALENTO HUMANO'!#REF!</definedName>
    <definedName name="Z_39001345_E3DE_490F_A839_BD7508945A01_.wvu.PrintArea" localSheetId="0" hidden="1">'DE y PLANEACIÓN G.E'!$A$1:$AC$47</definedName>
    <definedName name="Z_39001345_E3DE_490F_A839_BD7508945A01_.wvu.PrintArea" localSheetId="1" hidden="1">'DE y PLANEACIÓN P Y D'!$A$1:$AC$36</definedName>
    <definedName name="Z_39001345_E3DE_490F_A839_BD7508945A01_.wvu.PrintArea" localSheetId="6" hidden="1">'INFORMACIÓN Y COMUNICACIÓN'!$A$1:$AC$22</definedName>
    <definedName name="Z_39001345_E3DE_490F_A839_BD7508945A01_.wvu.PrintTitles" localSheetId="0" hidden="1">'DE y PLANEACIÓN G.E'!$1:$6</definedName>
    <definedName name="Z_39001345_E3DE_490F_A839_BD7508945A01_.wvu.PrintTitles" localSheetId="1" hidden="1">'DE y PLANEACIÓN P Y D'!$1:$6</definedName>
    <definedName name="Z_39001345_E3DE_490F_A839_BD7508945A01_.wvu.PrintTitles" localSheetId="4" hidden="1">'GESTIÓN CON VALORES PARA RESULT'!$1:$6</definedName>
    <definedName name="Z_39001345_E3DE_490F_A839_BD7508945A01_.wvu.PrintTitles" localSheetId="6" hidden="1">'INFORMACIÓN Y COMUNICACIÓN'!$1:$6</definedName>
    <definedName name="Z_39001345_E3DE_490F_A839_BD7508945A01_.wvu.PrintTitles" localSheetId="3" hidden="1">'TALENTO HUMANO'!$1:$6</definedName>
    <definedName name="Z_4D2AC9C3_83BE_4658_AE88_56314B6E0056_.wvu.Cols" localSheetId="0" hidden="1">'DE y PLANEACIÓN G.E'!#REF!,'DE y PLANEACIÓN G.E'!#REF!</definedName>
    <definedName name="Z_4D2AC9C3_83BE_4658_AE88_56314B6E0056_.wvu.Cols" localSheetId="1" hidden="1">'DE y PLANEACIÓN P Y D'!#REF!,'DE y PLANEACIÓN P Y D'!#REF!</definedName>
    <definedName name="Z_4D2AC9C3_83BE_4658_AE88_56314B6E0056_.wvu.Cols" localSheetId="4" hidden="1">'GESTIÓN CON VALORES PARA RESULT'!#REF!,'GESTIÓN CON VALORES PARA RESULT'!#REF!</definedName>
    <definedName name="Z_4D2AC9C3_83BE_4658_AE88_56314B6E0056_.wvu.Cols" localSheetId="6" hidden="1">'INFORMACIÓN Y COMUNICACIÓN'!#REF!,'INFORMACIÓN Y COMUNICACIÓN'!#REF!</definedName>
    <definedName name="Z_4D2AC9C3_83BE_4658_AE88_56314B6E0056_.wvu.Cols" localSheetId="3" hidden="1">'TALENTO HUMANO'!#REF!,'TALENTO HUMANO'!#REF!</definedName>
    <definedName name="Z_4D2AC9C3_83BE_4658_AE88_56314B6E0056_.wvu.PrintArea" localSheetId="0" hidden="1">'DE y PLANEACIÓN G.E'!$A$1:$AC$47</definedName>
    <definedName name="Z_4D2AC9C3_83BE_4658_AE88_56314B6E0056_.wvu.PrintArea" localSheetId="1" hidden="1">'DE y PLANEACIÓN P Y D'!$A$1:$AC$36</definedName>
    <definedName name="Z_4D2AC9C3_83BE_4658_AE88_56314B6E0056_.wvu.PrintArea" localSheetId="6" hidden="1">'INFORMACIÓN Y COMUNICACIÓN'!$A$1:$AC$22</definedName>
    <definedName name="Z_4D2AC9C3_83BE_4658_AE88_56314B6E0056_.wvu.PrintTitles" localSheetId="0" hidden="1">'DE y PLANEACIÓN G.E'!$1:$6</definedName>
    <definedName name="Z_4D2AC9C3_83BE_4658_AE88_56314B6E0056_.wvu.PrintTitles" localSheetId="1" hidden="1">'DE y PLANEACIÓN P Y D'!$1:$6</definedName>
    <definedName name="Z_4D2AC9C3_83BE_4658_AE88_56314B6E0056_.wvu.PrintTitles" localSheetId="4" hidden="1">'GESTIÓN CON VALORES PARA RESULT'!$1:$6</definedName>
    <definedName name="Z_4D2AC9C3_83BE_4658_AE88_56314B6E0056_.wvu.PrintTitles" localSheetId="6" hidden="1">'INFORMACIÓN Y COMUNICACIÓN'!$1:$6</definedName>
    <definedName name="Z_4D2AC9C3_83BE_4658_AE88_56314B6E0056_.wvu.PrintTitles" localSheetId="3" hidden="1">'TALENTO HUMANO'!$1:$6</definedName>
    <definedName name="Z_4E50F937_78A7_4FF8_9AF9_93896C5BF5EC_.wvu.Cols" localSheetId="0" hidden="1">'DE y PLANEACIÓN G.E'!#REF!,'DE y PLANEACIÓN G.E'!#REF!</definedName>
    <definedName name="Z_4E50F937_78A7_4FF8_9AF9_93896C5BF5EC_.wvu.Cols" localSheetId="1" hidden="1">'DE y PLANEACIÓN P Y D'!#REF!,'DE y PLANEACIÓN P Y D'!#REF!</definedName>
    <definedName name="Z_4E50F937_78A7_4FF8_9AF9_93896C5BF5EC_.wvu.Cols" localSheetId="4" hidden="1">'GESTIÓN CON VALORES PARA RESULT'!#REF!,'GESTIÓN CON VALORES PARA RESULT'!#REF!</definedName>
    <definedName name="Z_4E50F937_78A7_4FF8_9AF9_93896C5BF5EC_.wvu.Cols" localSheetId="6" hidden="1">'INFORMACIÓN Y COMUNICACIÓN'!#REF!,'INFORMACIÓN Y COMUNICACIÓN'!#REF!</definedName>
    <definedName name="Z_4E50F937_78A7_4FF8_9AF9_93896C5BF5EC_.wvu.Cols" localSheetId="3" hidden="1">'TALENTO HUMANO'!#REF!,'TALENTO HUMANO'!#REF!</definedName>
    <definedName name="Z_4E50F937_78A7_4FF8_9AF9_93896C5BF5EC_.wvu.PrintArea" localSheetId="0" hidden="1">'DE y PLANEACIÓN G.E'!$A$1:$AC$47</definedName>
    <definedName name="Z_4E50F937_78A7_4FF8_9AF9_93896C5BF5EC_.wvu.PrintArea" localSheetId="1" hidden="1">'DE y PLANEACIÓN P Y D'!$A$1:$AC$36</definedName>
    <definedName name="Z_4E50F937_78A7_4FF8_9AF9_93896C5BF5EC_.wvu.PrintArea" localSheetId="6" hidden="1">'INFORMACIÓN Y COMUNICACIÓN'!$A$1:$AC$22</definedName>
    <definedName name="Z_4E50F937_78A7_4FF8_9AF9_93896C5BF5EC_.wvu.PrintTitles" localSheetId="0" hidden="1">'DE y PLANEACIÓN G.E'!$1:$6</definedName>
    <definedName name="Z_4E50F937_78A7_4FF8_9AF9_93896C5BF5EC_.wvu.PrintTitles" localSheetId="1" hidden="1">'DE y PLANEACIÓN P Y D'!$1:$6</definedName>
    <definedName name="Z_4E50F937_78A7_4FF8_9AF9_93896C5BF5EC_.wvu.PrintTitles" localSheetId="4" hidden="1">'GESTIÓN CON VALORES PARA RESULT'!$1:$6</definedName>
    <definedName name="Z_4E50F937_78A7_4FF8_9AF9_93896C5BF5EC_.wvu.PrintTitles" localSheetId="6" hidden="1">'INFORMACIÓN Y COMUNICACIÓN'!$1:$6</definedName>
    <definedName name="Z_4E50F937_78A7_4FF8_9AF9_93896C5BF5EC_.wvu.PrintTitles" localSheetId="3" hidden="1">'TALENTO HUMANO'!$1:$6</definedName>
    <definedName name="Z_6D6E09B0_B9B2_43CC_885E_7B1CFC7C45E0_.wvu.Cols" localSheetId="0" hidden="1">'DE y PLANEACIÓN G.E'!#REF!,'DE y PLANEACIÓN G.E'!#REF!</definedName>
    <definedName name="Z_6D6E09B0_B9B2_43CC_885E_7B1CFC7C45E0_.wvu.Cols" localSheetId="1" hidden="1">'DE y PLANEACIÓN P Y D'!#REF!,'DE y PLANEACIÓN P Y D'!#REF!</definedName>
    <definedName name="Z_6D6E09B0_B9B2_43CC_885E_7B1CFC7C45E0_.wvu.Cols" localSheetId="4" hidden="1">'GESTIÓN CON VALORES PARA RESULT'!#REF!,'GESTIÓN CON VALORES PARA RESULT'!#REF!</definedName>
    <definedName name="Z_6D6E09B0_B9B2_43CC_885E_7B1CFC7C45E0_.wvu.Cols" localSheetId="6" hidden="1">'INFORMACIÓN Y COMUNICACIÓN'!#REF!,'INFORMACIÓN Y COMUNICACIÓN'!#REF!</definedName>
    <definedName name="Z_6D6E09B0_B9B2_43CC_885E_7B1CFC7C45E0_.wvu.Cols" localSheetId="3" hidden="1">'TALENTO HUMANO'!#REF!,'TALENTO HUMANO'!#REF!</definedName>
    <definedName name="Z_6D6E09B0_B9B2_43CC_885E_7B1CFC7C45E0_.wvu.PrintArea" localSheetId="0" hidden="1">'DE y PLANEACIÓN G.E'!$A$1:$AC$47</definedName>
    <definedName name="Z_6D6E09B0_B9B2_43CC_885E_7B1CFC7C45E0_.wvu.PrintArea" localSheetId="1" hidden="1">'DE y PLANEACIÓN P Y D'!$A$1:$AC$36</definedName>
    <definedName name="Z_6D6E09B0_B9B2_43CC_885E_7B1CFC7C45E0_.wvu.PrintArea" localSheetId="6" hidden="1">'INFORMACIÓN Y COMUNICACIÓN'!$A$1:$AC$22</definedName>
    <definedName name="Z_6D6E09B0_B9B2_43CC_885E_7B1CFC7C45E0_.wvu.PrintTitles" localSheetId="0" hidden="1">'DE y PLANEACIÓN G.E'!$1:$6</definedName>
    <definedName name="Z_6D6E09B0_B9B2_43CC_885E_7B1CFC7C45E0_.wvu.PrintTitles" localSheetId="1" hidden="1">'DE y PLANEACIÓN P Y D'!$1:$6</definedName>
    <definedName name="Z_6D6E09B0_B9B2_43CC_885E_7B1CFC7C45E0_.wvu.PrintTitles" localSheetId="4" hidden="1">'GESTIÓN CON VALORES PARA RESULT'!$1:$6</definedName>
    <definedName name="Z_6D6E09B0_B9B2_43CC_885E_7B1CFC7C45E0_.wvu.PrintTitles" localSheetId="6" hidden="1">'INFORMACIÓN Y COMUNICACIÓN'!$1:$6</definedName>
    <definedName name="Z_6D6E09B0_B9B2_43CC_885E_7B1CFC7C45E0_.wvu.PrintTitles" localSheetId="3" hidden="1">'TALENTO HUMANO'!$1:$6</definedName>
    <definedName name="Z_799A3C3B_37C3_4213_B614_C759276119ED_.wvu.Cols" localSheetId="0" hidden="1">'DE y PLANEACIÓN G.E'!#REF!,'DE y PLANEACIÓN G.E'!#REF!</definedName>
    <definedName name="Z_799A3C3B_37C3_4213_B614_C759276119ED_.wvu.Cols" localSheetId="1" hidden="1">'DE y PLANEACIÓN P Y D'!#REF!,'DE y PLANEACIÓN P Y D'!#REF!</definedName>
    <definedName name="Z_799A3C3B_37C3_4213_B614_C759276119ED_.wvu.Cols" localSheetId="4" hidden="1">'GESTIÓN CON VALORES PARA RESULT'!#REF!,'GESTIÓN CON VALORES PARA RESULT'!#REF!</definedName>
    <definedName name="Z_799A3C3B_37C3_4213_B614_C759276119ED_.wvu.Cols" localSheetId="6" hidden="1">'INFORMACIÓN Y COMUNICACIÓN'!#REF!,'INFORMACIÓN Y COMUNICACIÓN'!#REF!</definedName>
    <definedName name="Z_799A3C3B_37C3_4213_B614_C759276119ED_.wvu.Cols" localSheetId="3" hidden="1">'TALENTO HUMANO'!#REF!,'TALENTO HUMANO'!#REF!</definedName>
    <definedName name="Z_799A3C3B_37C3_4213_B614_C759276119ED_.wvu.PrintArea" localSheetId="0" hidden="1">'DE y PLANEACIÓN G.E'!$A$1:$AC$47</definedName>
    <definedName name="Z_799A3C3B_37C3_4213_B614_C759276119ED_.wvu.PrintArea" localSheetId="1" hidden="1">'DE y PLANEACIÓN P Y D'!$A$1:$AC$36</definedName>
    <definedName name="Z_799A3C3B_37C3_4213_B614_C759276119ED_.wvu.PrintArea" localSheetId="6" hidden="1">'INFORMACIÓN Y COMUNICACIÓN'!$A$1:$AC$22</definedName>
    <definedName name="Z_799A3C3B_37C3_4213_B614_C759276119ED_.wvu.PrintTitles" localSheetId="0" hidden="1">'DE y PLANEACIÓN G.E'!$1:$6</definedName>
    <definedName name="Z_799A3C3B_37C3_4213_B614_C759276119ED_.wvu.PrintTitles" localSheetId="1" hidden="1">'DE y PLANEACIÓN P Y D'!$1:$6</definedName>
    <definedName name="Z_799A3C3B_37C3_4213_B614_C759276119ED_.wvu.PrintTitles" localSheetId="4" hidden="1">'GESTIÓN CON VALORES PARA RESULT'!$1:$6</definedName>
    <definedName name="Z_799A3C3B_37C3_4213_B614_C759276119ED_.wvu.PrintTitles" localSheetId="6" hidden="1">'INFORMACIÓN Y COMUNICACIÓN'!$1:$6</definedName>
    <definedName name="Z_799A3C3B_37C3_4213_B614_C759276119ED_.wvu.PrintTitles" localSheetId="3" hidden="1">'TALENTO HUMANO'!$1:$6</definedName>
    <definedName name="Z_79AFBDF3_FCC5_457A_85E0_C07EB83D9E03_.wvu.Cols" localSheetId="0" hidden="1">'DE y PLANEACIÓN G.E'!#REF!,'DE y PLANEACIÓN G.E'!#REF!</definedName>
    <definedName name="Z_79AFBDF3_FCC5_457A_85E0_C07EB83D9E03_.wvu.Cols" localSheetId="1" hidden="1">'DE y PLANEACIÓN P Y D'!#REF!,'DE y PLANEACIÓN P Y D'!#REF!</definedName>
    <definedName name="Z_79AFBDF3_FCC5_457A_85E0_C07EB83D9E03_.wvu.Cols" localSheetId="4" hidden="1">'GESTIÓN CON VALORES PARA RESULT'!#REF!,'GESTIÓN CON VALORES PARA RESULT'!#REF!</definedName>
    <definedName name="Z_79AFBDF3_FCC5_457A_85E0_C07EB83D9E03_.wvu.Cols" localSheetId="6" hidden="1">'INFORMACIÓN Y COMUNICACIÓN'!#REF!,'INFORMACIÓN Y COMUNICACIÓN'!#REF!</definedName>
    <definedName name="Z_79AFBDF3_FCC5_457A_85E0_C07EB83D9E03_.wvu.Cols" localSheetId="3" hidden="1">'TALENTO HUMANO'!#REF!,'TALENTO HUMANO'!#REF!</definedName>
    <definedName name="Z_79AFBDF3_FCC5_457A_85E0_C07EB83D9E03_.wvu.PrintArea" localSheetId="0" hidden="1">'DE y PLANEACIÓN G.E'!$A$1:$AC$47</definedName>
    <definedName name="Z_79AFBDF3_FCC5_457A_85E0_C07EB83D9E03_.wvu.PrintArea" localSheetId="1" hidden="1">'DE y PLANEACIÓN P Y D'!$A$1:$AC$36</definedName>
    <definedName name="Z_79AFBDF3_FCC5_457A_85E0_C07EB83D9E03_.wvu.PrintArea" localSheetId="6" hidden="1">'INFORMACIÓN Y COMUNICACIÓN'!$A$1:$AC$22</definedName>
    <definedName name="Z_79AFBDF3_FCC5_457A_85E0_C07EB83D9E03_.wvu.PrintTitles" localSheetId="0" hidden="1">'DE y PLANEACIÓN G.E'!$1:$6</definedName>
    <definedName name="Z_79AFBDF3_FCC5_457A_85E0_C07EB83D9E03_.wvu.PrintTitles" localSheetId="1" hidden="1">'DE y PLANEACIÓN P Y D'!$1:$6</definedName>
    <definedName name="Z_79AFBDF3_FCC5_457A_85E0_C07EB83D9E03_.wvu.PrintTitles" localSheetId="4" hidden="1">'GESTIÓN CON VALORES PARA RESULT'!$1:$6</definedName>
    <definedName name="Z_79AFBDF3_FCC5_457A_85E0_C07EB83D9E03_.wvu.PrintTitles" localSheetId="6" hidden="1">'INFORMACIÓN Y COMUNICACIÓN'!$1:$6</definedName>
    <definedName name="Z_79AFBDF3_FCC5_457A_85E0_C07EB83D9E03_.wvu.PrintTitles" localSheetId="3" hidden="1">'TALENTO HUMANO'!$1:$6</definedName>
    <definedName name="Z_7AD0B5C3_4991_402D_88C9_2C24865A772D_.wvu.Cols" localSheetId="0" hidden="1">'DE y PLANEACIÓN G.E'!#REF!,'DE y PLANEACIÓN G.E'!#REF!</definedName>
    <definedName name="Z_7AD0B5C3_4991_402D_88C9_2C24865A772D_.wvu.Cols" localSheetId="1" hidden="1">'DE y PLANEACIÓN P Y D'!#REF!,'DE y PLANEACIÓN P Y D'!#REF!</definedName>
    <definedName name="Z_7AD0B5C3_4991_402D_88C9_2C24865A772D_.wvu.Cols" localSheetId="4" hidden="1">'GESTIÓN CON VALORES PARA RESULT'!#REF!,'GESTIÓN CON VALORES PARA RESULT'!#REF!</definedName>
    <definedName name="Z_7AD0B5C3_4991_402D_88C9_2C24865A772D_.wvu.Cols" localSheetId="6" hidden="1">'INFORMACIÓN Y COMUNICACIÓN'!#REF!,'INFORMACIÓN Y COMUNICACIÓN'!#REF!</definedName>
    <definedName name="Z_7AD0B5C3_4991_402D_88C9_2C24865A772D_.wvu.Cols" localSheetId="3" hidden="1">'TALENTO HUMANO'!#REF!,'TALENTO HUMANO'!#REF!</definedName>
    <definedName name="Z_7AD0B5C3_4991_402D_88C9_2C24865A772D_.wvu.PrintArea" localSheetId="0" hidden="1">'DE y PLANEACIÓN G.E'!$A$1:$AC$47</definedName>
    <definedName name="Z_7AD0B5C3_4991_402D_88C9_2C24865A772D_.wvu.PrintArea" localSheetId="1" hidden="1">'DE y PLANEACIÓN P Y D'!$A$1:$AC$36</definedName>
    <definedName name="Z_7AD0B5C3_4991_402D_88C9_2C24865A772D_.wvu.PrintArea" localSheetId="6" hidden="1">'INFORMACIÓN Y COMUNICACIÓN'!$A$1:$AC$22</definedName>
    <definedName name="Z_7AD0B5C3_4991_402D_88C9_2C24865A772D_.wvu.PrintTitles" localSheetId="0" hidden="1">'DE y PLANEACIÓN G.E'!$1:$6</definedName>
    <definedName name="Z_7AD0B5C3_4991_402D_88C9_2C24865A772D_.wvu.PrintTitles" localSheetId="1" hidden="1">'DE y PLANEACIÓN P Y D'!$1:$6</definedName>
    <definedName name="Z_7AD0B5C3_4991_402D_88C9_2C24865A772D_.wvu.PrintTitles" localSheetId="4" hidden="1">'GESTIÓN CON VALORES PARA RESULT'!$1:$6</definedName>
    <definedName name="Z_7AD0B5C3_4991_402D_88C9_2C24865A772D_.wvu.PrintTitles" localSheetId="6" hidden="1">'INFORMACIÓN Y COMUNICACIÓN'!$1:$6</definedName>
    <definedName name="Z_7AD0B5C3_4991_402D_88C9_2C24865A772D_.wvu.PrintTitles" localSheetId="3" hidden="1">'TALENTO HUMANO'!$1:$6</definedName>
    <definedName name="Z_A3484A38_B4EE_4B78_AE97_DB91550B2685_.wvu.Cols" localSheetId="0" hidden="1">'DE y PLANEACIÓN G.E'!#REF!,'DE y PLANEACIÓN G.E'!#REF!</definedName>
    <definedName name="Z_A3484A38_B4EE_4B78_AE97_DB91550B2685_.wvu.Cols" localSheetId="1" hidden="1">'DE y PLANEACIÓN P Y D'!#REF!,'DE y PLANEACIÓN P Y D'!#REF!</definedName>
    <definedName name="Z_A3484A38_B4EE_4B78_AE97_DB91550B2685_.wvu.Cols" localSheetId="4" hidden="1">'GESTIÓN CON VALORES PARA RESULT'!#REF!,'GESTIÓN CON VALORES PARA RESULT'!#REF!</definedName>
    <definedName name="Z_A3484A38_B4EE_4B78_AE97_DB91550B2685_.wvu.Cols" localSheetId="6" hidden="1">'INFORMACIÓN Y COMUNICACIÓN'!#REF!,'INFORMACIÓN Y COMUNICACIÓN'!#REF!</definedName>
    <definedName name="Z_A3484A38_B4EE_4B78_AE97_DB91550B2685_.wvu.Cols" localSheetId="3" hidden="1">'TALENTO HUMANO'!#REF!,'TALENTO HUMANO'!#REF!</definedName>
    <definedName name="Z_A3484A38_B4EE_4B78_AE97_DB91550B2685_.wvu.PrintArea" localSheetId="0" hidden="1">'DE y PLANEACIÓN G.E'!$A$1:$AC$47</definedName>
    <definedName name="Z_A3484A38_B4EE_4B78_AE97_DB91550B2685_.wvu.PrintArea" localSheetId="1" hidden="1">'DE y PLANEACIÓN P Y D'!$A$1:$AC$36</definedName>
    <definedName name="Z_A3484A38_B4EE_4B78_AE97_DB91550B2685_.wvu.PrintArea" localSheetId="6" hidden="1">'INFORMACIÓN Y COMUNICACIÓN'!$A$1:$AC$22</definedName>
    <definedName name="Z_A3484A38_B4EE_4B78_AE97_DB91550B2685_.wvu.PrintTitles" localSheetId="0" hidden="1">'DE y PLANEACIÓN G.E'!$1:$6</definedName>
    <definedName name="Z_A3484A38_B4EE_4B78_AE97_DB91550B2685_.wvu.PrintTitles" localSheetId="1" hidden="1">'DE y PLANEACIÓN P Y D'!$1:$6</definedName>
    <definedName name="Z_A3484A38_B4EE_4B78_AE97_DB91550B2685_.wvu.PrintTitles" localSheetId="4" hidden="1">'GESTIÓN CON VALORES PARA RESULT'!$1:$6</definedName>
    <definedName name="Z_A3484A38_B4EE_4B78_AE97_DB91550B2685_.wvu.PrintTitles" localSheetId="6" hidden="1">'INFORMACIÓN Y COMUNICACIÓN'!$1:$6</definedName>
    <definedName name="Z_A3484A38_B4EE_4B78_AE97_DB91550B2685_.wvu.PrintTitles" localSheetId="3" hidden="1">'TALENTO HUMANO'!$1:$6</definedName>
    <definedName name="Z_B936B097_F94C_4A14_A0B6_1E27F90453D6_.wvu.Cols" localSheetId="0" hidden="1">'DE y PLANEACIÓN G.E'!#REF!,'DE y PLANEACIÓN G.E'!#REF!</definedName>
    <definedName name="Z_B936B097_F94C_4A14_A0B6_1E27F90453D6_.wvu.Cols" localSheetId="1" hidden="1">'DE y PLANEACIÓN P Y D'!#REF!,'DE y PLANEACIÓN P Y D'!#REF!</definedName>
    <definedName name="Z_B936B097_F94C_4A14_A0B6_1E27F90453D6_.wvu.Cols" localSheetId="4" hidden="1">'GESTIÓN CON VALORES PARA RESULT'!#REF!,'GESTIÓN CON VALORES PARA RESULT'!#REF!</definedName>
    <definedName name="Z_B936B097_F94C_4A14_A0B6_1E27F90453D6_.wvu.Cols" localSheetId="6" hidden="1">'INFORMACIÓN Y COMUNICACIÓN'!#REF!,'INFORMACIÓN Y COMUNICACIÓN'!#REF!</definedName>
    <definedName name="Z_B936B097_F94C_4A14_A0B6_1E27F90453D6_.wvu.Cols" localSheetId="3" hidden="1">'TALENTO HUMANO'!#REF!,'TALENTO HUMANO'!#REF!</definedName>
    <definedName name="Z_B936B097_F94C_4A14_A0B6_1E27F90453D6_.wvu.PrintArea" localSheetId="0" hidden="1">'DE y PLANEACIÓN G.E'!$A$1:$AC$47</definedName>
    <definedName name="Z_B936B097_F94C_4A14_A0B6_1E27F90453D6_.wvu.PrintArea" localSheetId="1" hidden="1">'DE y PLANEACIÓN P Y D'!$A$1:$AC$36</definedName>
    <definedName name="Z_B936B097_F94C_4A14_A0B6_1E27F90453D6_.wvu.PrintArea" localSheetId="6" hidden="1">'INFORMACIÓN Y COMUNICACIÓN'!$A$1:$AC$22</definedName>
    <definedName name="Z_B936B097_F94C_4A14_A0B6_1E27F90453D6_.wvu.PrintTitles" localSheetId="0" hidden="1">'DE y PLANEACIÓN G.E'!$1:$6</definedName>
    <definedName name="Z_B936B097_F94C_4A14_A0B6_1E27F90453D6_.wvu.PrintTitles" localSheetId="1" hidden="1">'DE y PLANEACIÓN P Y D'!$1:$6</definedName>
    <definedName name="Z_B936B097_F94C_4A14_A0B6_1E27F90453D6_.wvu.PrintTitles" localSheetId="4" hidden="1">'GESTIÓN CON VALORES PARA RESULT'!$1:$6</definedName>
    <definedName name="Z_B936B097_F94C_4A14_A0B6_1E27F90453D6_.wvu.PrintTitles" localSheetId="6" hidden="1">'INFORMACIÓN Y COMUNICACIÓN'!$1:$6</definedName>
    <definedName name="Z_B936B097_F94C_4A14_A0B6_1E27F90453D6_.wvu.PrintTitles" localSheetId="3" hidden="1">'TALENTO HUMANO'!$1:$6</definedName>
    <definedName name="Z_D4541ABD_546F_475F_BF89_CF2438084E61_.wvu.Cols" localSheetId="0" hidden="1">'DE y PLANEACIÓN G.E'!#REF!,'DE y PLANEACIÓN G.E'!#REF!</definedName>
    <definedName name="Z_D4541ABD_546F_475F_BF89_CF2438084E61_.wvu.Cols" localSheetId="1" hidden="1">'DE y PLANEACIÓN P Y D'!#REF!,'DE y PLANEACIÓN P Y D'!#REF!</definedName>
    <definedName name="Z_D4541ABD_546F_475F_BF89_CF2438084E61_.wvu.Cols" localSheetId="4" hidden="1">'GESTIÓN CON VALORES PARA RESULT'!#REF!,'GESTIÓN CON VALORES PARA RESULT'!#REF!</definedName>
    <definedName name="Z_D4541ABD_546F_475F_BF89_CF2438084E61_.wvu.Cols" localSheetId="6" hidden="1">'INFORMACIÓN Y COMUNICACIÓN'!#REF!,'INFORMACIÓN Y COMUNICACIÓN'!#REF!</definedName>
    <definedName name="Z_D4541ABD_546F_475F_BF89_CF2438084E61_.wvu.Cols" localSheetId="3" hidden="1">'TALENTO HUMANO'!#REF!,'TALENTO HUMANO'!#REF!</definedName>
    <definedName name="Z_D4541ABD_546F_475F_BF89_CF2438084E61_.wvu.PrintArea" localSheetId="0" hidden="1">'DE y PLANEACIÓN G.E'!$A$1:$AC$47</definedName>
    <definedName name="Z_D4541ABD_546F_475F_BF89_CF2438084E61_.wvu.PrintArea" localSheetId="1" hidden="1">'DE y PLANEACIÓN P Y D'!$A$1:$AC$36</definedName>
    <definedName name="Z_D4541ABD_546F_475F_BF89_CF2438084E61_.wvu.PrintArea" localSheetId="6" hidden="1">'INFORMACIÓN Y COMUNICACIÓN'!$A$1:$AC$22</definedName>
    <definedName name="Z_D4541ABD_546F_475F_BF89_CF2438084E61_.wvu.PrintTitles" localSheetId="0" hidden="1">'DE y PLANEACIÓN G.E'!$1:$6</definedName>
    <definedName name="Z_D4541ABD_546F_475F_BF89_CF2438084E61_.wvu.PrintTitles" localSheetId="1" hidden="1">'DE y PLANEACIÓN P Y D'!$1:$6</definedName>
    <definedName name="Z_D4541ABD_546F_475F_BF89_CF2438084E61_.wvu.PrintTitles" localSheetId="4" hidden="1">'GESTIÓN CON VALORES PARA RESULT'!$1:$6</definedName>
    <definedName name="Z_D4541ABD_546F_475F_BF89_CF2438084E61_.wvu.PrintTitles" localSheetId="6" hidden="1">'INFORMACIÓN Y COMUNICACIÓN'!$1:$6</definedName>
    <definedName name="Z_D4541ABD_546F_475F_BF89_CF2438084E61_.wvu.PrintTitles" localSheetId="3" hidden="1">'TALENTO HUMANO'!$1:$6</definedName>
    <definedName name="Z_EA01CC28_E681_49BF_A3B2_E9B87BBBD3FC_.wvu.Cols" localSheetId="0" hidden="1">'DE y PLANEACIÓN G.E'!#REF!,'DE y PLANEACIÓN G.E'!#REF!</definedName>
    <definedName name="Z_EA01CC28_E681_49BF_A3B2_E9B87BBBD3FC_.wvu.Cols" localSheetId="1" hidden="1">'DE y PLANEACIÓN P Y D'!#REF!,'DE y PLANEACIÓN P Y D'!#REF!</definedName>
    <definedName name="Z_EA01CC28_E681_49BF_A3B2_E9B87BBBD3FC_.wvu.Cols" localSheetId="4" hidden="1">'GESTIÓN CON VALORES PARA RESULT'!#REF!,'GESTIÓN CON VALORES PARA RESULT'!#REF!</definedName>
    <definedName name="Z_EA01CC28_E681_49BF_A3B2_E9B87BBBD3FC_.wvu.Cols" localSheetId="6" hidden="1">'INFORMACIÓN Y COMUNICACIÓN'!#REF!,'INFORMACIÓN Y COMUNICACIÓN'!#REF!</definedName>
    <definedName name="Z_EA01CC28_E681_49BF_A3B2_E9B87BBBD3FC_.wvu.Cols" localSheetId="3" hidden="1">'TALENTO HUMANO'!#REF!,'TALENTO HUMANO'!#REF!</definedName>
    <definedName name="Z_EA01CC28_E681_49BF_A3B2_E9B87BBBD3FC_.wvu.PrintArea" localSheetId="0" hidden="1">'DE y PLANEACIÓN G.E'!$A$1:$AC$47</definedName>
    <definedName name="Z_EA01CC28_E681_49BF_A3B2_E9B87BBBD3FC_.wvu.PrintArea" localSheetId="1" hidden="1">'DE y PLANEACIÓN P Y D'!$A$1:$AC$36</definedName>
    <definedName name="Z_EA01CC28_E681_49BF_A3B2_E9B87BBBD3FC_.wvu.PrintArea" localSheetId="6" hidden="1">'INFORMACIÓN Y COMUNICACIÓN'!$A$1:$AC$22</definedName>
    <definedName name="Z_EA01CC28_E681_49BF_A3B2_E9B87BBBD3FC_.wvu.PrintTitles" localSheetId="0" hidden="1">'DE y PLANEACIÓN G.E'!$1:$6</definedName>
    <definedName name="Z_EA01CC28_E681_49BF_A3B2_E9B87BBBD3FC_.wvu.PrintTitles" localSheetId="1" hidden="1">'DE y PLANEACIÓN P Y D'!$1:$6</definedName>
    <definedName name="Z_EA01CC28_E681_49BF_A3B2_E9B87BBBD3FC_.wvu.PrintTitles" localSheetId="4" hidden="1">'GESTIÓN CON VALORES PARA RESULT'!$1:$6</definedName>
    <definedName name="Z_EA01CC28_E681_49BF_A3B2_E9B87BBBD3FC_.wvu.PrintTitles" localSheetId="6" hidden="1">'INFORMACIÓN Y COMUNICACIÓN'!$1:$6</definedName>
    <definedName name="Z_EA01CC28_E681_49BF_A3B2_E9B87BBBD3FC_.wvu.PrintTitles" localSheetId="3" hidden="1">'TALENTO HUMANO'!$1:$6</definedName>
    <definedName name="Z_F00D16F9_501D_40E4_A038_725A4E8D7578_.wvu.Cols" localSheetId="0" hidden="1">'DE y PLANEACIÓN G.E'!#REF!,'DE y PLANEACIÓN G.E'!#REF!</definedName>
    <definedName name="Z_F00D16F9_501D_40E4_A038_725A4E8D7578_.wvu.Cols" localSheetId="1" hidden="1">'DE y PLANEACIÓN P Y D'!#REF!,'DE y PLANEACIÓN P Y D'!#REF!</definedName>
    <definedName name="Z_F00D16F9_501D_40E4_A038_725A4E8D7578_.wvu.Cols" localSheetId="4" hidden="1">'GESTIÓN CON VALORES PARA RESULT'!#REF!,'GESTIÓN CON VALORES PARA RESULT'!#REF!</definedName>
    <definedName name="Z_F00D16F9_501D_40E4_A038_725A4E8D7578_.wvu.Cols" localSheetId="6" hidden="1">'INFORMACIÓN Y COMUNICACIÓN'!#REF!,'INFORMACIÓN Y COMUNICACIÓN'!#REF!</definedName>
    <definedName name="Z_F00D16F9_501D_40E4_A038_725A4E8D7578_.wvu.Cols" localSheetId="3" hidden="1">'TALENTO HUMANO'!#REF!,'TALENTO HUMANO'!#REF!</definedName>
    <definedName name="Z_F00D16F9_501D_40E4_A038_725A4E8D7578_.wvu.PrintArea" localSheetId="0" hidden="1">'DE y PLANEACIÓN G.E'!$A$1:$AC$47</definedName>
    <definedName name="Z_F00D16F9_501D_40E4_A038_725A4E8D7578_.wvu.PrintArea" localSheetId="1" hidden="1">'DE y PLANEACIÓN P Y D'!$A$1:$AC$36</definedName>
    <definedName name="Z_F00D16F9_501D_40E4_A038_725A4E8D7578_.wvu.PrintArea" localSheetId="6" hidden="1">'INFORMACIÓN Y COMUNICACIÓN'!$A$1:$AC$22</definedName>
    <definedName name="Z_F00D16F9_501D_40E4_A038_725A4E8D7578_.wvu.PrintTitles" localSheetId="0" hidden="1">'DE y PLANEACIÓN G.E'!$1:$6</definedName>
    <definedName name="Z_F00D16F9_501D_40E4_A038_725A4E8D7578_.wvu.PrintTitles" localSheetId="1" hidden="1">'DE y PLANEACIÓN P Y D'!$1:$6</definedName>
    <definedName name="Z_F00D16F9_501D_40E4_A038_725A4E8D7578_.wvu.PrintTitles" localSheetId="4" hidden="1">'GESTIÓN CON VALORES PARA RESULT'!$1:$6</definedName>
    <definedName name="Z_F00D16F9_501D_40E4_A038_725A4E8D7578_.wvu.PrintTitles" localSheetId="6" hidden="1">'INFORMACIÓN Y COMUNICACIÓN'!$1:$6</definedName>
    <definedName name="Z_F00D16F9_501D_40E4_A038_725A4E8D7578_.wvu.PrintTitles" localSheetId="3" hidden="1">'TALENTO HUMANO'!$1:$6</definedName>
    <definedName name="Z_F4722430_2850_4F47_ADE2_B9E9C6F9A112_.wvu.Cols" localSheetId="0" hidden="1">'DE y PLANEACIÓN G.E'!#REF!,'DE y PLANEACIÓN G.E'!#REF!</definedName>
    <definedName name="Z_F4722430_2850_4F47_ADE2_B9E9C6F9A112_.wvu.Cols" localSheetId="1" hidden="1">'DE y PLANEACIÓN P Y D'!#REF!,'DE y PLANEACIÓN P Y D'!#REF!</definedName>
    <definedName name="Z_F4722430_2850_4F47_ADE2_B9E9C6F9A112_.wvu.Cols" localSheetId="4" hidden="1">'GESTIÓN CON VALORES PARA RESULT'!#REF!,'GESTIÓN CON VALORES PARA RESULT'!#REF!</definedName>
    <definedName name="Z_F4722430_2850_4F47_ADE2_B9E9C6F9A112_.wvu.Cols" localSheetId="6" hidden="1">'INFORMACIÓN Y COMUNICACIÓN'!#REF!,'INFORMACIÓN Y COMUNICACIÓN'!#REF!</definedName>
    <definedName name="Z_F4722430_2850_4F47_ADE2_B9E9C6F9A112_.wvu.Cols" localSheetId="3" hidden="1">'TALENTO HUMANO'!#REF!,'TALENTO HUMANO'!#REF!</definedName>
    <definedName name="Z_F4722430_2850_4F47_ADE2_B9E9C6F9A112_.wvu.PrintArea" localSheetId="0" hidden="1">'DE y PLANEACIÓN G.E'!$A$1:$AC$47</definedName>
    <definedName name="Z_F4722430_2850_4F47_ADE2_B9E9C6F9A112_.wvu.PrintArea" localSheetId="1" hidden="1">'DE y PLANEACIÓN P Y D'!$A$1:$AC$36</definedName>
    <definedName name="Z_F4722430_2850_4F47_ADE2_B9E9C6F9A112_.wvu.PrintArea" localSheetId="6" hidden="1">'INFORMACIÓN Y COMUNICACIÓN'!$A$1:$AC$22</definedName>
    <definedName name="Z_F4722430_2850_4F47_ADE2_B9E9C6F9A112_.wvu.PrintTitles" localSheetId="0" hidden="1">'DE y PLANEACIÓN G.E'!$1:$6</definedName>
    <definedName name="Z_F4722430_2850_4F47_ADE2_B9E9C6F9A112_.wvu.PrintTitles" localSheetId="1" hidden="1">'DE y PLANEACIÓN P Y D'!$1:$6</definedName>
    <definedName name="Z_F4722430_2850_4F47_ADE2_B9E9C6F9A112_.wvu.PrintTitles" localSheetId="4" hidden="1">'GESTIÓN CON VALORES PARA RESULT'!$1:$6</definedName>
    <definedName name="Z_F4722430_2850_4F47_ADE2_B9E9C6F9A112_.wvu.PrintTitles" localSheetId="6" hidden="1">'INFORMACIÓN Y COMUNICACIÓN'!$1:$6</definedName>
    <definedName name="Z_F4722430_2850_4F47_ADE2_B9E9C6F9A112_.wvu.PrintTitles" localSheetId="3" hidden="1">'TALENTO HUMANO'!$1:$6</definedName>
    <definedName name="Z_F9421ACC_77F2_47B4_8258_1AB4B5DEC4F2_.wvu.Cols" localSheetId="0" hidden="1">'DE y PLANEACIÓN G.E'!#REF!,'DE y PLANEACIÓN G.E'!#REF!</definedName>
    <definedName name="Z_F9421ACC_77F2_47B4_8258_1AB4B5DEC4F2_.wvu.Cols" localSheetId="1" hidden="1">'DE y PLANEACIÓN P Y D'!#REF!,'DE y PLANEACIÓN P Y D'!#REF!</definedName>
    <definedName name="Z_F9421ACC_77F2_47B4_8258_1AB4B5DEC4F2_.wvu.Cols" localSheetId="4" hidden="1">'GESTIÓN CON VALORES PARA RESULT'!#REF!,'GESTIÓN CON VALORES PARA RESULT'!#REF!</definedName>
    <definedName name="Z_F9421ACC_77F2_47B4_8258_1AB4B5DEC4F2_.wvu.Cols" localSheetId="6" hidden="1">'INFORMACIÓN Y COMUNICACIÓN'!#REF!,'INFORMACIÓN Y COMUNICACIÓN'!#REF!</definedName>
    <definedName name="Z_F9421ACC_77F2_47B4_8258_1AB4B5DEC4F2_.wvu.Cols" localSheetId="3" hidden="1">'TALENTO HUMANO'!#REF!,'TALENTO HUMANO'!#REF!</definedName>
    <definedName name="Z_F9421ACC_77F2_47B4_8258_1AB4B5DEC4F2_.wvu.PrintArea" localSheetId="0" hidden="1">'DE y PLANEACIÓN G.E'!$A$1:$AC$47</definedName>
    <definedName name="Z_F9421ACC_77F2_47B4_8258_1AB4B5DEC4F2_.wvu.PrintArea" localSheetId="1" hidden="1">'DE y PLANEACIÓN P Y D'!$A$1:$AC$36</definedName>
    <definedName name="Z_F9421ACC_77F2_47B4_8258_1AB4B5DEC4F2_.wvu.PrintArea" localSheetId="6" hidden="1">'INFORMACIÓN Y COMUNICACIÓN'!$A$1:$AC$22</definedName>
    <definedName name="Z_F9421ACC_77F2_47B4_8258_1AB4B5DEC4F2_.wvu.PrintTitles" localSheetId="0" hidden="1">'DE y PLANEACIÓN G.E'!$1:$6</definedName>
    <definedName name="Z_F9421ACC_77F2_47B4_8258_1AB4B5DEC4F2_.wvu.PrintTitles" localSheetId="1" hidden="1">'DE y PLANEACIÓN P Y D'!$1:$6</definedName>
    <definedName name="Z_F9421ACC_77F2_47B4_8258_1AB4B5DEC4F2_.wvu.PrintTitles" localSheetId="4" hidden="1">'GESTIÓN CON VALORES PARA RESULT'!$1:$6</definedName>
    <definedName name="Z_F9421ACC_77F2_47B4_8258_1AB4B5DEC4F2_.wvu.PrintTitles" localSheetId="6" hidden="1">'INFORMACIÓN Y COMUNICACIÓN'!$1:$6</definedName>
    <definedName name="Z_F9421ACC_77F2_47B4_8258_1AB4B5DEC4F2_.wvu.PrintTitles" localSheetId="3" hidden="1">'TALENTO HUMANO'!$1:$6</definedName>
  </definedNames>
  <calcPr calcId="162913"/>
  <customWorkbookViews>
    <customWorkbookView name="Cristhiam Fernando Ruiz Reyes - Vista personalizada" guid="{799A3C3B-37C3-4213-B614-C759276119ED}" mergeInterval="0" personalView="1" maximized="1" xWindow="-8" yWindow="-8" windowWidth="1696" windowHeight="1026" tabRatio="879" activeSheetId="8"/>
    <customWorkbookView name="Claudia Trochez - Vista personalizada" guid="{EA01CC28-E681-49BF-A3B2-E9B87BBBD3FC}" mergeInterval="0" personalView="1" maximized="1" xWindow="-8" yWindow="-8" windowWidth="1382" windowHeight="784" tabRatio="879" activeSheetId="4"/>
    <customWorkbookView name="Liliana Andrea Brinez - Vista personalizada" guid="{0186BB1D-FE8E-40CE-A4F3-C3C707B4B860}" mergeInterval="0" personalView="1" maximized="1" xWindow="-8" yWindow="-8" windowWidth="1382" windowHeight="744" tabRatio="879" activeSheetId="7"/>
    <customWorkbookView name="Bibiana Jacqueline Prado Rivera - Vista personalizada" guid="{B936B097-F94C-4A14-A0B6-1E27F90453D6}" mergeInterval="0" personalView="1" maximized="1" xWindow="-8" yWindow="-8" windowWidth="1456" windowHeight="876" tabRatio="879" activeSheetId="3"/>
    <customWorkbookView name="Carlos Kevin Moran Serna - Vista personalizada" guid="{79AFBDF3-FCC5-457A-85E0-C07EB83D9E03}" mergeInterval="0" personalView="1" maximized="1" xWindow="-8" yWindow="-8" windowWidth="1382" windowHeight="744" tabRatio="879" activeSheetId="8"/>
    <customWorkbookView name="Sandra Leidy Moreno Gonzalez - Vista personalizada" guid="{4D2AC9C3-83BE-4658-AE88-56314B6E0056}" mergeInterval="0" personalView="1" maximized="1" xWindow="-8" yWindow="-8" windowWidth="1382" windowHeight="744" tabRatio="879" activeSheetId="6"/>
    <customWorkbookView name="Asdrubal Suarez Suarez - Vista personalizada" guid="{09686DC3-B55B-490D-9D0F-F3D7853AC3D3}" mergeInterval="0" personalView="1" maximized="1" xWindow="-8" yWindow="-8" windowWidth="1382" windowHeight="744" tabRatio="879" activeSheetId="7" showComments="commIndAndComment"/>
    <customWorkbookView name="Adriana Maria Guerrero Ladino - Vista personalizada" guid="{F9421ACC-77F2-47B4-8258-1AB4B5DEC4F2}" mergeInterval="0" personalView="1" maximized="1" xWindow="-8" yWindow="-8" windowWidth="1696" windowHeight="1026"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Yulieth Diaz Gonzales - Vista personalizada" guid="{A3484A38-B4EE-4B78-AE97-DB91550B2685}" mergeInterval="0" personalView="1" maximized="1" xWindow="-8" yWindow="-8" windowWidth="1382" windowHeight="744" tabRatio="879" activeSheetId="7"/>
    <customWorkbookView name="Giselle Viviana Muneton Lara - Vista personalizada" guid="{7AD0B5C3-4991-402D-88C9-2C24865A772D}" mergeInterval="0" personalView="1" maximized="1" xWindow="-8" yWindow="-8" windowWidth="1382" windowHeight="744" tabRatio="879" activeSheetId="7"/>
    <customWorkbookView name="John Freddy Mayorga Gomez - Vista personalizada" guid="{4E50F937-78A7-4FF8-9AF9-93896C5BF5EC}" mergeInterval="0" personalView="1" maximized="1" xWindow="-9" yWindow="-9" windowWidth="1938" windowHeight="1050" tabRatio="879" activeSheetId="5"/>
    <customWorkbookView name="Ines Esther Diaz - Vista personalizada" guid="{6D6E09B0-B9B2-43CC-885E-7B1CFC7C45E0}" mergeInterval="0" personalView="1" maximized="1" xWindow="-8" yWindow="-8" windowWidth="1382" windowHeight="744" tabRatio="879" activeSheetId="3"/>
    <customWorkbookView name="Sheila Jinneth Parra Nino - Vista personalizada" guid="{F4722430-2850-4F47-ADE2-B9E9C6F9A112}" mergeInterval="0" personalView="1" maximized="1" xWindow="-8" yWindow="-8" windowWidth="1376" windowHeight="744" tabRatio="879" activeSheetId="3"/>
    <customWorkbookView name="Cilia Ines Guio Pedraza - Vista personalizada" guid="{39001345-E3DE-490F-A839-BD7508945A01}" mergeInterval="0" personalView="1" maximized="1" xWindow="-8" yWindow="-8" windowWidth="1382" windowHeight="744" tabRatio="879" activeSheetId="7"/>
    <customWorkbookView name="Liliana Patricia Torres Luna - Vista personalizada" guid="{F00D16F9-501D-40E4-A038-725A4E8D7578}" mergeInterval="0" personalView="1" maximized="1" xWindow="-8" yWindow="-8" windowWidth="1382" windowHeight="744" tabRatio="879"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 i="6" l="1"/>
  <c r="Z29" i="3"/>
  <c r="Z25" i="6"/>
  <c r="Z13" i="12"/>
  <c r="Z13" i="15"/>
  <c r="Z13" i="4"/>
  <c r="Z20" i="5"/>
  <c r="Z41" i="7"/>
  <c r="Z13" i="18"/>
  <c r="Z32" i="4"/>
  <c r="Z49" i="7"/>
  <c r="Z89" i="7"/>
  <c r="Z23" i="12"/>
  <c r="Z23" i="4"/>
  <c r="Z14" i="7"/>
  <c r="Z63" i="7"/>
  <c r="Z13" i="3"/>
  <c r="Z11" i="5"/>
  <c r="Z28" i="7"/>
  <c r="Z52" i="3"/>
  <c r="Z36" i="3"/>
  <c r="Z44" i="3"/>
  <c r="Z25" i="5" l="1"/>
  <c r="Z55" i="3"/>
  <c r="Z94" i="7"/>
  <c r="Z38" i="4"/>
  <c r="Z33" i="12"/>
  <c r="Z28" i="6"/>
  <c r="Z57" i="3" l="1"/>
  <c r="AB57" i="3" s="1"/>
</calcChain>
</file>

<file path=xl/sharedStrings.xml><?xml version="1.0" encoding="utf-8"?>
<sst xmlns="http://schemas.openxmlformats.org/spreadsheetml/2006/main" count="1911" uniqueCount="673">
  <si>
    <t>COMPONENTE PLAN ESTRATÉGICO</t>
  </si>
  <si>
    <t>Eje estratégico</t>
  </si>
  <si>
    <t>Objetivo Estratégico</t>
  </si>
  <si>
    <t>Línea Programática</t>
  </si>
  <si>
    <t>Objetivo Línea Programática</t>
  </si>
  <si>
    <t>META 2016 -2018</t>
  </si>
  <si>
    <t>Componente 1:</t>
  </si>
  <si>
    <t>Unidad de medida</t>
  </si>
  <si>
    <t>FECHA DE EJECUCIÓN</t>
  </si>
  <si>
    <t>RECURSOS REQUERIDOS</t>
  </si>
  <si>
    <t>FECHA DE INICIO</t>
  </si>
  <si>
    <t>FECHA FINAL</t>
  </si>
  <si>
    <t>PRESUPUESTO ASIGNADO INVERSIÓN (EN PESOS)</t>
  </si>
  <si>
    <t>NOMBRE DEL PROYECTO</t>
  </si>
  <si>
    <t xml:space="preserve"> 1er Trim</t>
  </si>
  <si>
    <t>2do Trim</t>
  </si>
  <si>
    <t xml:space="preserve"> 3er Trim</t>
  </si>
  <si>
    <t xml:space="preserve"> 4to Trim</t>
  </si>
  <si>
    <t>Proyección de avance del indicador</t>
  </si>
  <si>
    <t>ADMINISTRATIVO Y DE GESTIÓN</t>
  </si>
  <si>
    <t>Implementar la política de transparencia, participación y servicio al ciudadano en el INSOR.</t>
  </si>
  <si>
    <t>Administrativo y de gestión</t>
  </si>
  <si>
    <t>Transparencia participación y servicio al ciudadano</t>
  </si>
  <si>
    <t>Fortalecer los procesos administrativos y operativos encaminados a fomentar la eficiencia y productividad</t>
  </si>
  <si>
    <t>Porcentaje</t>
  </si>
  <si>
    <t>RESPONSABLE</t>
  </si>
  <si>
    <t>Control Interno</t>
  </si>
  <si>
    <t>Vigencia:</t>
  </si>
  <si>
    <t>Componente 2:</t>
  </si>
  <si>
    <t>Estrategia de Transparencia y Acceso a la Información Pública implementada</t>
  </si>
  <si>
    <t>Acercar el INSOR al ciudadano y hacer visible su gestión involucrando elementos de participación activa de sus usuarios.</t>
  </si>
  <si>
    <t>Plan Estratégico de Talento Humano ejecutado</t>
  </si>
  <si>
    <t>Fortalecer el proceso de Gestión del Talento Humano</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</si>
  <si>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</si>
  <si>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Plan institucional de Capacitación ejecutado</t>
  </si>
  <si>
    <t>Política de eficiencia administrativa implementada.</t>
  </si>
  <si>
    <t>Optimizar y racionalizar los recursos físicos, administrativos, tecnológicos y operativos.</t>
  </si>
  <si>
    <t>Eficiencia administrativa</t>
  </si>
  <si>
    <t>Hacer del INSOR una entidad moderna, innovadora, flexible y abierta al entorno, con capacidad de transformarse, adaptarse y responder en forma ágil y oportuna a las demandas y necesidades de la comunidad.</t>
  </si>
  <si>
    <t>Plataforma SUIT actualizado</t>
  </si>
  <si>
    <t>Implementar la gestión documental en el INSOR</t>
  </si>
  <si>
    <t>Fichas ajustadas en el SUIFP</t>
  </si>
  <si>
    <t>COLOMBIA LA MAS EDUCADA EN POBLACIÓN SORDA</t>
  </si>
  <si>
    <t>Promover la reducción de brechas en el acceso, permanencia  y calidad de la educación de la población sorda</t>
  </si>
  <si>
    <t xml:space="preserve"> EDUCACIÓN PERTINENTE PARA LA POBLACIÓN SORDA</t>
  </si>
  <si>
    <t>Apropiar modelos integrales de educación pertinente para población sorda</t>
  </si>
  <si>
    <t xml:space="preserve">Una estrategia para el mejoramiento de la calidad de la educación de la población sorda consolidada    </t>
  </si>
  <si>
    <t>Promover y documentar acciones para establecer alianzas interinstitucionales para la promoción de la educación en la población sorda</t>
  </si>
  <si>
    <t>Prestar servicios de asistencia técnica para el fortalecimiento institucional de la gestión pública y privada, respecto del acceso a la educación de la población sorda</t>
  </si>
  <si>
    <t>Un proyecto piloto  bilingüe de atención integral para niñas y niños sordos en  primera infancia  implementado</t>
  </si>
  <si>
    <t>Un modelo de atención integral para primera infancia sorda</t>
  </si>
  <si>
    <t>Apropiar modelos de atención integral a Primera Infancia</t>
  </si>
  <si>
    <t>ATENCIÓN INTEGRAL PARA LA PRIMERA INFANCIA SORDA</t>
  </si>
  <si>
    <t>Insumos técnicos consolidados para el fortalecimiento del servicio de interpretación Lengua de Señas Colombiana - Español</t>
  </si>
  <si>
    <t>Normalizar y cualificar el servicio de interpretación de LSC y los procesos de planeación lingüística.</t>
  </si>
  <si>
    <t>LENGUAS Y PLANEACIÓN LINGÜÍSTICA</t>
  </si>
  <si>
    <t>Promover ajustes razonables para garantizar el acceso a la información y a la comunicación para personas sordas.</t>
  </si>
  <si>
    <t>INFORMACIÓN Y CONTENIDOS ACCESIBLES</t>
  </si>
  <si>
    <t>Promover la reducción de brechas en el acceso de las personas sordas al goce efectivo de derechos y la provisión de servicios de la oferta pública.</t>
  </si>
  <si>
    <t>Realizar contenidos audiovisuales para personas sordas bajo estándares de accesibilidad</t>
  </si>
  <si>
    <t>100 acciones interinstitucionales para promover la generación de entornos pertinentes para la inclusión social de las personas sordas</t>
  </si>
  <si>
    <t>Promover la gestión coordinada de la oferta de servicios y la demanda de beneficios y oportunidades del desarrollo humano de las personas sordas con la contribución del sector público, el sector privado y la sociedad civil.</t>
  </si>
  <si>
    <t>ACCIÓN INTEGRAL PARA LA PROMOCIÓN DE DERECHOS DE PERSONAS SORDAS</t>
  </si>
  <si>
    <t>GOCE EFECTIVO DE DERECHOS</t>
  </si>
  <si>
    <t>Fortalecer la capacidad institucional para garantizar la inclusión social de las personas sordas</t>
  </si>
  <si>
    <t xml:space="preserve"> GESTIÓN DE LA INFORMACIÓN</t>
  </si>
  <si>
    <t>Fortalecer los procesos de gestión de la información de la población sorda</t>
  </si>
  <si>
    <t>Implementar acciones de promoción de derechos de las personas sordas en el entorno de la política sectorial del Gobierno Nacional</t>
  </si>
  <si>
    <t>Fortalecimiento Institucional</t>
  </si>
  <si>
    <t>COMPONENTE 1:</t>
  </si>
  <si>
    <t>COMPONENTE 2:</t>
  </si>
  <si>
    <t>COMPONENTE 3:</t>
  </si>
  <si>
    <t>COMPONENTE 4:</t>
  </si>
  <si>
    <t>COMPONENTE 5:</t>
  </si>
  <si>
    <t>CAPACIDAD INSTITUCIONAL</t>
  </si>
  <si>
    <t>Fortalecer la capacidad institucional del INSOR</t>
  </si>
  <si>
    <t>Estrategia para fortalecer la Capacidad Institucional del INSOR implementada</t>
  </si>
  <si>
    <t xml:space="preserve">Fortalecer las condiciones para la interacción entre oyentes y la población sorda a través del uso del servicio de interpretación en Lengua de Señas Colombiana -LSC </t>
  </si>
  <si>
    <t>Fecha de elaboración o ajuste:</t>
  </si>
  <si>
    <t>Una estrategia integral para el mejoramiento de la cobertura y  calidad de la educación de la Población Sorda implementada</t>
  </si>
  <si>
    <t>Construir recursos educativos accesibles para la educación de la población sorda colombiana</t>
  </si>
  <si>
    <t xml:space="preserve">Prestar servicios de asesoría y asistencia técnica a entidades, instituciones, organizaciones  y agentes responsables de la atención a niños sordos menores de 6 años </t>
  </si>
  <si>
    <t>Implementar la estrategia de difusión y fortalecimiento de la LSC como aporte al proceso de planeación lingüística</t>
  </si>
  <si>
    <t>Insumos técnicos políticos y técnicos para la consolidación de procesos de planeación lingüística de la LSC</t>
  </si>
  <si>
    <t>PROCESO RESPONSABLE</t>
  </si>
  <si>
    <t>Implementación de acciones de comunicación interna e externa y difusión de servicios, mediante los diferentes medios disponibles y la realización de producciones audiovisuales.</t>
  </si>
  <si>
    <t>Orlando Castillo</t>
  </si>
  <si>
    <t>2299-0700-1</t>
  </si>
  <si>
    <t>Sandra Moreno</t>
  </si>
  <si>
    <t xml:space="preserve">Elaboración de los procedimientos requeridos para la operación y control del Proceso Gestión Documental </t>
  </si>
  <si>
    <t>Implementar el Programa de Gestión Documental</t>
  </si>
  <si>
    <t>Producto</t>
  </si>
  <si>
    <t xml:space="preserve">Desarrollar acciones estratégicas y contenidos para la difusión  y fortalecimiento de la LSC </t>
  </si>
  <si>
    <t>Promoción de derechos</t>
  </si>
  <si>
    <t>Gestión del conocimiento</t>
  </si>
  <si>
    <t>Gestión del Talento Humano</t>
  </si>
  <si>
    <t>Direccionamiento estratégico</t>
  </si>
  <si>
    <t>Gestión Documental</t>
  </si>
  <si>
    <t>Gestión Financiera</t>
  </si>
  <si>
    <t>2203-0700-2</t>
  </si>
  <si>
    <t>Actividades especificas</t>
  </si>
  <si>
    <t>Nombre del Indicador</t>
  </si>
  <si>
    <t>Formula del Indicador</t>
  </si>
  <si>
    <t xml:space="preserve">300 ajustes para la accesibilidad a la información y contenidos de comunicación para personas sordas </t>
  </si>
  <si>
    <t>Porcentaje de avance en la elaboracion de ajustes accesibles a la informacion y contenidos de comunicación para personas sordas</t>
  </si>
  <si>
    <t>Porcentaje de avance en las acciones para la identificación, análisis, divulgación y apropiación de la información referida a las condiciones socio-económicas de la población sorda de Colombia</t>
  </si>
  <si>
    <t>ID
I</t>
  </si>
  <si>
    <t>ID
P</t>
  </si>
  <si>
    <t>DIMENSIÓN DE TALENTO HUMANO</t>
  </si>
  <si>
    <t xml:space="preserve">POLÍTICA 1: </t>
  </si>
  <si>
    <t>Gestión Estratégica del Talento Humano</t>
  </si>
  <si>
    <t>Implementar política de gestión estratégica del talento humano en el INSOR.</t>
  </si>
  <si>
    <t>Meta 2018</t>
  </si>
  <si>
    <t xml:space="preserve">POLÍTICA 2: </t>
  </si>
  <si>
    <t>Integridad</t>
  </si>
  <si>
    <t>COMPONENTE PLAN DE ACCIÓN 2018</t>
  </si>
  <si>
    <t>Generar las condiciones institucionales idóneas para la implementación y gestión del Código de Integridad</t>
  </si>
  <si>
    <t>Diagnóstico del estado de implementación del código de integridad en el INSOR, elaborado.</t>
  </si>
  <si>
    <t>Estrategia para la implementación del Código de Integridad en el INSOR, diseñada e implementada.</t>
  </si>
  <si>
    <t>DIMENSIÓN: DIRECCIONAMIENTO ESTRATÉGICO Y PLANEACIÓN</t>
  </si>
  <si>
    <t>Agilizar, simplificar y flexibilizar la operación de las entidades para la generación de bienes y servicios que resuelvan efectivamente las necesidades de los ciudadanos</t>
  </si>
  <si>
    <t>Disponer de información actualizada y consistente en los instrumentos de planeación tales como el Plan Estratégico Sectorial, el Plan Estratégico Institucional y el Plan de Acción.</t>
  </si>
  <si>
    <t>DIRECCIONAMIENTO ESTRATÉGICO Y PLANEACIÓN</t>
  </si>
  <si>
    <t>Gestión Presupuestal y Eficiencia del Gasto Público</t>
  </si>
  <si>
    <t>Política 2:</t>
  </si>
  <si>
    <t>Política 1:</t>
  </si>
  <si>
    <t>Objetivo de la Dimensión: Agilizar, simplificar y flexibilizar la operación de las entidades para la generación de bienes y servicios que resuelvan efectivamente las necesidades de los ciudadanos</t>
  </si>
  <si>
    <t>Planeación Institucional</t>
  </si>
  <si>
    <t>Aplicar la Política de Gestión Presupuestal y Eficiencia del Gasto Público en el INSOR</t>
  </si>
  <si>
    <t>Implementar la Política de Gestión Presupuestal y Eficiencia del Gasto Público en el INSOR</t>
  </si>
  <si>
    <t>DIMENSIÓN: GESTIÓN CON VALORES PARA RESULTADO</t>
  </si>
  <si>
    <t>OBJETIVO DE LA DIMENSIÓN: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</si>
  <si>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De la ventanilla hacia adentro</t>
  </si>
  <si>
    <t>Fortalecimiento organizacional y simplificación de procesos</t>
  </si>
  <si>
    <t>Política de Gestión presupuestal y eficiencia del gasto público</t>
  </si>
  <si>
    <t>Informes de seguimiento trimestral sobre la ejecución del PAA programado</t>
  </si>
  <si>
    <t>Política 3:</t>
  </si>
  <si>
    <t>Política Gobierno Digital: TIC para la gestión</t>
  </si>
  <si>
    <t>Gestión con valores para resultados</t>
  </si>
  <si>
    <t>Política de Fortalecimiento organizacional y simplificación de procesos implementada</t>
  </si>
  <si>
    <t>Plan de trabajo elaborado y ajustado a los requerimientos de MINTIC</t>
  </si>
  <si>
    <t>Política 4:</t>
  </si>
  <si>
    <t>Política de Seguridad Digital</t>
  </si>
  <si>
    <t>Política 5:</t>
  </si>
  <si>
    <t>Política de Defensa Jurídica</t>
  </si>
  <si>
    <t>De la ventanilla hacia afuera</t>
  </si>
  <si>
    <t>Política de Servicio al ciudadano</t>
  </si>
  <si>
    <t>Analizar y mantener actualizada la caracterización usuarios y la medición de percepción</t>
  </si>
  <si>
    <t>Documento de caracterización de usuarios actualizada</t>
  </si>
  <si>
    <t>Documento diagnóstico sobre las condiciones de atención incluyente y de accesibilidad</t>
  </si>
  <si>
    <t xml:space="preserve">Desarrollar actividades para la atención incluyente y accesibilidad </t>
  </si>
  <si>
    <t>Implementar un sistema de información para el registro ordenado y la gestión de peticiones, quejas, reclamos y denuncias</t>
  </si>
  <si>
    <t>Desarrollar acciones que fortalezcan el uso de los canales de los diferentes  de atención del INSOR</t>
  </si>
  <si>
    <t>Carta de trato digno al usuario publicada y socializada</t>
  </si>
  <si>
    <t xml:space="preserve">Adelantar acciones para garantizar la protección de datos personales en el INSOR </t>
  </si>
  <si>
    <t>Política de tratamiento de datos personales revisada y actualizada</t>
  </si>
  <si>
    <t>Dos acciones para la recolección, conservación y supresión  de datos personales en el INSOR</t>
  </si>
  <si>
    <t>Mecanismo para realizar peticiones, quejas, reclamos y denuncias a través de dispositivos móviles implementada</t>
  </si>
  <si>
    <t>Política de Racionalización de trámites</t>
  </si>
  <si>
    <t>Formular y monitorear el plan de racionalización de trámites</t>
  </si>
  <si>
    <t>Estrategia de racionalización de trámites elaborada y publicada</t>
  </si>
  <si>
    <t>Política de Participación Ciudadana en la Gestión Pública</t>
  </si>
  <si>
    <t>Generar condiciones institucionales idóneas para la promoción de la participación ciudadana en el INSOR</t>
  </si>
  <si>
    <t>Análisis de los resultados obtenidos en la implementación del plan de participación ciudadana elaborado y socializado</t>
  </si>
  <si>
    <t>Evaluar las estrategias de Participación y Rendición de Cuentas</t>
  </si>
  <si>
    <t>Elaborar, ejecutar y hacer seguimiento a la estrategia de rendición de cuentas del INSOR</t>
  </si>
  <si>
    <t>Resultado de la evaluación de las estrategias elaborado y publicado</t>
  </si>
  <si>
    <t>Política de Gobierno Digital: TIC para servicios y TIC para Gobierno Abierto</t>
  </si>
  <si>
    <t>Elaborar el Plan de trabajo para la implementación del componente de TIC para servicios</t>
  </si>
  <si>
    <t>Informes de seguimiento a la ejecución del plan  de trabajo de tics para servicios</t>
  </si>
  <si>
    <t>Elaborar el Plan de trabajo para la implementación del componente de TIC para gobierno abierto</t>
  </si>
  <si>
    <t>Elaborar el Plan de trabajo para la implementación de la ruta de la excelencia en el INSOR</t>
  </si>
  <si>
    <t>Desarrollar las alianzas interinstitucionales</t>
  </si>
  <si>
    <t>Otros aspectos para el mejoramiento de la gestión del INSOR</t>
  </si>
  <si>
    <t>Desarrollar el Sistema de Gestión ambiental en el INSOR</t>
  </si>
  <si>
    <t>Política ambiental y objetivos ambientales socializada e implementada</t>
  </si>
  <si>
    <t xml:space="preserve">Plan de trabajo para la implementación Sistema de Gestión ambiental </t>
  </si>
  <si>
    <t xml:space="preserve">Reporte periódico de seguimiento a la ejecución del Plan de trabajo del Sistema de Gestión ambiental </t>
  </si>
  <si>
    <t>Informe Audiencia Publica de Rendición de Cuentas elaborado</t>
  </si>
  <si>
    <t>DIMENSIÓN: EVALUACIÓN DE RESULTADOS</t>
  </si>
  <si>
    <t>Objetivo de la Dimensión: Desarrollar una cultura organizacional fundamentada en la información, el control y la evaluación, para la toma de decisiones y la mejora continua</t>
  </si>
  <si>
    <t xml:space="preserve">Política: </t>
  </si>
  <si>
    <t>Seguimiento y evaluación del desempeño institucional</t>
  </si>
  <si>
    <t xml:space="preserve">Reporte de información sobre los compromisos de desempeño institucional </t>
  </si>
  <si>
    <t>Diseñar y ejecutar acciones de seguimiento y evaluación del desempeño institucional</t>
  </si>
  <si>
    <t>Diagnóstico de la dimensión de seguimiento y evaluación elaborado</t>
  </si>
  <si>
    <t>Fortalecer la calidad de la evaluación en el INSOR</t>
  </si>
  <si>
    <t>Información proveniente de los ejercicios de seguimiento y evaluación utilizada para el mejoramiento de la gestión del desempeño del INSOR</t>
  </si>
  <si>
    <t>Fortalecer el uso de la información  proveniente de los ejercicios de seguimiento y evaluación</t>
  </si>
  <si>
    <t>DIMENSIÓN: INFORMACIÓN Y COMUNICACIÓN</t>
  </si>
  <si>
    <t xml:space="preserve">Gestión documental </t>
  </si>
  <si>
    <t>Transparencia, acceso a la información pública y lucha contra la corrupción</t>
  </si>
  <si>
    <t xml:space="preserve">Revisar y actualizar el Programa de Gestión Documental y el Plan Institucional de Archivos </t>
  </si>
  <si>
    <t>Programa de Gestión Documental y el Plan Institucional de Archivos aprobados, publicados y socializados</t>
  </si>
  <si>
    <t>Elaborar el Plan de Austeridad y Gestión Ambiental</t>
  </si>
  <si>
    <t>Plan de Austeridad y Gestión Ambiental aprobado, publicado y socializado</t>
  </si>
  <si>
    <t>Plan de participación ciudadana revisado, actualizado, publicado y socializado</t>
  </si>
  <si>
    <t>Documento PAAC actualizado, publicado y socializado</t>
  </si>
  <si>
    <t>Informes de seguimiento a la ejecución de las estrategias del PAAC</t>
  </si>
  <si>
    <t>Plan de trabajo elaborado y ejecutado</t>
  </si>
  <si>
    <t>Informes periódicos de ejecución del Plan de trabajo para la implementación de la política de Transparencia, acceso a la información pública y lucha contra la corrupción reportados</t>
  </si>
  <si>
    <t>Elaborar y ejecutar el Plan de trabajo para la implementación de la política de Transparencia, acceso a la información pública y lucha contra la corrupción</t>
  </si>
  <si>
    <t>DIMENSIÓN: GESTIÓN DEL CONOCIMIENTO</t>
  </si>
  <si>
    <t>Gestión del conocimiento y la innovación</t>
  </si>
  <si>
    <t>Metodología/procedimiento(s) para desarrollar la política la gestión del conocimiento en el INSOR ajustada</t>
  </si>
  <si>
    <t xml:space="preserve">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</si>
  <si>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Política de Gestión presupuestal y eficiencia del gasto público ejecutada</t>
  </si>
  <si>
    <t>Plan Anual de Adquisiciones ejecutado</t>
  </si>
  <si>
    <t>,</t>
  </si>
  <si>
    <t>Fortalecer el liderazgo y el talento humano bajo los principios de integridad y legalidad, como motores de la generación de resultados de las entidades públicas</t>
  </si>
  <si>
    <t>Elaborar o actualizar los mecanismos de Planeación y consolidar los reportes de seguimiento con criterios de calidad y oportunidad</t>
  </si>
  <si>
    <t>Fortalecer  la implementación de la Política de Gestión Estratégica del Talento Humano en el INSOR</t>
  </si>
  <si>
    <t>Implementar la política de gestión estratégica del talento humano en el INSOR.</t>
  </si>
  <si>
    <t>Revisar, actualizar y publicar  el Plan Anticorrupción y de Atención al Ciudadano - PAAC</t>
  </si>
  <si>
    <t xml:space="preserve"> Agilizar, simplificar y flexibilizar la operación de las entidades para la generación de bienes y servicios que resuelvan efectivamente las necesidades de los ciudadanos”</t>
  </si>
  <si>
    <t>Ajustes razonables para la evaluación de la calidad educativa para personas sordas - PRUEBAS SABER</t>
  </si>
  <si>
    <t>Estrategia de asesoría y asistencia técnica para el fomento de programas de formación de intérpretes de Lengua de Señas Colombiana -LSC - español</t>
  </si>
  <si>
    <t>Adelantar acciones para el fomento de la inclusión laboral de las personas sordas a través de actores públicos y privados.</t>
  </si>
  <si>
    <t>Divulgar estudios sobre el entorno de los derechos de las personas sordas</t>
  </si>
  <si>
    <t>Producir reportes estadísticos y georreferenciados de acuerdo con requerimiento internos y externos</t>
  </si>
  <si>
    <t>Fortalecer mecanismos de seguimiento de la Gestión Misional y de Gobierno</t>
  </si>
  <si>
    <t xml:space="preserve">Consolidación de reportes de seguimiento con criterios de calidad y oportunidad  </t>
  </si>
  <si>
    <t>Instrumentos de planeación elaborados y con acciones de seguimiento</t>
  </si>
  <si>
    <t>Política de Racionalización de trámites implementada</t>
  </si>
  <si>
    <t>Política de Participación Ciudadana en la Gestión Pública implementada</t>
  </si>
  <si>
    <t>Política de Servicio al ciudadano implementada</t>
  </si>
  <si>
    <t>Fortalecer la Gestión Institucional</t>
  </si>
  <si>
    <t>Plan de trabajo Gestión del Conocimiento</t>
  </si>
  <si>
    <t>Definir y ejecutar un plan de trabajo a través del cual se desarrolle una estrategia de aprendizaje organizacional  para la gestión del conocimiento  en la que se incorporen los ejes de: generación y producción del conocimiento, cultura de compartir y difundir, herramientas para uso y apropiación, analítica institucional</t>
  </si>
  <si>
    <t xml:space="preserve">Digitalización fase I de correspondencia así:
* Digitalización expedientes de contratación desde el año 2014 a 2016 
*Digitalización de historias laborales de exfuncionarios 
</t>
  </si>
  <si>
    <t>Resultados de la medición de la percepción socializada (encuesta de satisfacción)</t>
  </si>
  <si>
    <t>Generar reportes sobre la Gestión de peticiones, quejas, reclamos, sugerencias y denuncias</t>
  </si>
  <si>
    <t>Reporte trimestral sobre la atención de PRQS  en el INSOR</t>
  </si>
  <si>
    <t xml:space="preserve">Implementar y hacer seguimiento a la estrategia de servicio al ciudadano. </t>
  </si>
  <si>
    <t>Implementación modulo PQRS del Sistema de información ORFEO</t>
  </si>
  <si>
    <t xml:space="preserve">Informe semestral de implementación del programa de gestión documental </t>
  </si>
  <si>
    <t>Difundir o comunicar interna y externamente la información proveniente del seguimiento y la evaluación</t>
  </si>
  <si>
    <t xml:space="preserve">Elaborar el diagnóstico del estado actual de la participación ciudadana en el INSOR
</t>
  </si>
  <si>
    <t>Definir  o ajustar la  metodología/procedimiento(s) y la estrategia para desarrollar la política la gestión del conocimiento en el INSOR  como parte de la implementación del MIPG</t>
  </si>
  <si>
    <t>Sistema de Control Interno actualizado con base en los lineamientos del Modelo Integrado de Planeación y Gestión</t>
  </si>
  <si>
    <t>Actualizar el Sistema de Control Interno con base en los lineamientos definidos en el Modelo Integrado de Planeación y Gestión  adoptado mediante el Decreto 1499 de 2017</t>
  </si>
  <si>
    <t>Fortalecer el Sistema de Control Interno de la entidad para la mejora continua de su gestión  y contribuir al  cumplimiento de los objetivos institucionales</t>
  </si>
  <si>
    <t xml:space="preserve">Diagnóstico  de  fortalecimiento institucional del INSOR elaborado </t>
  </si>
  <si>
    <t>Fortalecer la Calidad de la Planeación en el INSOR</t>
  </si>
  <si>
    <t>Política de Gestión Presupuestal y Eficiencia del Gasto Público en el INSOR</t>
  </si>
  <si>
    <t>Gestión educativa</t>
  </si>
  <si>
    <t>C-2203-0700-1
C-2203-0700-3</t>
  </si>
  <si>
    <t>-</t>
  </si>
  <si>
    <t>C-2203-0700-1</t>
  </si>
  <si>
    <t>Maria Fernanda Lastra</t>
  </si>
  <si>
    <t>Lili Portilla Aguirre</t>
  </si>
  <si>
    <t>C-2299-0700-1</t>
  </si>
  <si>
    <t>Gestion Contractual</t>
  </si>
  <si>
    <t>Pablo Antonio Ordoñez</t>
  </si>
  <si>
    <t>Gestión de las TIC</t>
  </si>
  <si>
    <t>Orlando Castillo Leon</t>
  </si>
  <si>
    <t>Gestión Jurídica</t>
  </si>
  <si>
    <t>Servicio al ciudadano</t>
  </si>
  <si>
    <t>Bibiana Prado</t>
  </si>
  <si>
    <t>Bienes y Servicios</t>
  </si>
  <si>
    <t>55 ajustes para la accesibilidad a la información y contenidos de comunicación para personas sordas</t>
  </si>
  <si>
    <t xml:space="preserve">Adelantar acciones para la articulación y el desarrollo de espacios de planeación lingüística para mejorar el acceso a la información de la población sorda </t>
  </si>
  <si>
    <t xml:space="preserve">1 acción para la articulación y el desarrollo de encuentros de planeación lingüística para mejorar el acceso a la información de la población sorda </t>
  </si>
  <si>
    <t>Implementar asesorías para el fortalecimiento jurídico, organizacional y productivo de las organizaciones de personas sordas.</t>
  </si>
  <si>
    <t>Implementar asesorías para la masificación de la accesibilidad a la información con énfasis en personas sordas dirigida a entidades públicas y privadas</t>
  </si>
  <si>
    <t>1 alianza para la implementación de los sistemas de acceso en los contenidos transmitidos a través del servicio de televisión que garantice la accesibilidad de las personas sordas, en cumplimiento de lo dispuesto en el acuerdo 001 de 2012 (ANTV) y la Res. 350 de 2016</t>
  </si>
  <si>
    <t>27  acciones interinstitucionales para promover la generación de entornos pertinentes para la inclusión social de las personas sordas</t>
  </si>
  <si>
    <t>8 Alianzas formalizadas para el fortalecimiento de la estrategia integral de mejoramiento de la calidad educativa de la población sorda</t>
  </si>
  <si>
    <t>1 informe de asesorías por demanda</t>
  </si>
  <si>
    <t>Consolidación del proceso de documentación de la estrategia integral para el mejoramiento de la calidad educativa</t>
  </si>
  <si>
    <t>Documento consolidado de la estrategia integral para el mejoramiento de la calidad educativa de la población sorda</t>
  </si>
  <si>
    <t>Promoción y Desarrollo</t>
  </si>
  <si>
    <t>María Fernanda Lastra</t>
  </si>
  <si>
    <t>Documentar y socializar los insumos para la fortalecimiento de los procesos de planeación lingüística</t>
  </si>
  <si>
    <t>50 nuevos términos en Lengua de Señas Colombiana -LSC para el diccionario de la plataforma "INSOR Educativo"</t>
  </si>
  <si>
    <t>Realizar ajustes para la accesibilidad a la información y/o contenidos de comunicación para personas sordas por demanda</t>
  </si>
  <si>
    <t>19 acciones para la identificación, análisis, divulgación y apropiación de la información referida a las condiciones socio-económicas de la población sorda de Colombia</t>
  </si>
  <si>
    <t>50 acciones para la identificación, análisis, divulgación y apropiación de la información referida a las condiciones socio-económicas de la población sorda de Colombia</t>
  </si>
  <si>
    <t xml:space="preserve">3 documentos con lineamientos sobre inclusión laboral de la población sorda </t>
  </si>
  <si>
    <t>Realizar boletines sobre el entorno de los derechos de las personas sordas</t>
  </si>
  <si>
    <t>8 boletines sobre entornos de derechos de la población sorda.</t>
  </si>
  <si>
    <t>Desarrollar acciones para fortalecer el Contexto Estratégico del INSOR</t>
  </si>
  <si>
    <t>Fortalecer la gestión del riesgo</t>
  </si>
  <si>
    <t xml:space="preserve">Documento de anteproyecto de presupuesto vigencia 2019 aprobado </t>
  </si>
  <si>
    <t>lideres de proyectos/ Orlando Castillo</t>
  </si>
  <si>
    <t>Informe mensuales de ejecución del PAC (90% de PAC ejecutado)</t>
  </si>
  <si>
    <t>Informe trimestral ejecución del presupuesto (95% de presupuesto comprometido y 80% de presupuesto ejecutado)</t>
  </si>
  <si>
    <t>Autodiagnóstico  de  la política de fortalecimiento institucional del INSOR elaborado</t>
  </si>
  <si>
    <t>Fortalecer la implementación del Sistema Integrado de Gestión del INSOR</t>
  </si>
  <si>
    <t>Documentar y avanzar en la implementación de cada uno de los dominios del componente TIC para la gestión, ajustado a los requerimientos del MINTIC y en especial del Marco de Referencia de Arquitectura Empresarial</t>
  </si>
  <si>
    <t>Documentos formulados por cada uno de los dominios contemplados en el marco de referencia de Arquitectura Empresarial de TI</t>
  </si>
  <si>
    <t>Informes de seguimiento a la ejecución del componente de TIC´s para la gestión</t>
  </si>
  <si>
    <t>Definir el marco de seguridad y privacidad de la información</t>
  </si>
  <si>
    <t xml:space="preserve"> Implementación del plan de seguridad y privacidad de la información </t>
  </si>
  <si>
    <t xml:space="preserve">Implementar el componente de Planeación de la defensa jurídica </t>
  </si>
  <si>
    <t>Indicadores de gestión del proceso actualizados y aprobados</t>
  </si>
  <si>
    <t>Fortalecer la gestión de la defensa juridica</t>
  </si>
  <si>
    <t>Fortalecer el componente Prevención del daño antijurídico</t>
  </si>
  <si>
    <t>Mapa de riesgos defensa juridica actualizado</t>
  </si>
  <si>
    <t>Cristhian Andres Rodriguez Diaz</t>
  </si>
  <si>
    <t>Pablo Ordoñez</t>
  </si>
  <si>
    <t>Mecanismos de seguimiento y evaluación del INSOR (Indicadores de gestión)</t>
  </si>
  <si>
    <t>Medir la efectividad de las evaluaciones</t>
  </si>
  <si>
    <t>Procedimientos elaborados y aprobados en el SGC</t>
  </si>
  <si>
    <t xml:space="preserve">Elaborar Instrumentos gestión de la información </t>
  </si>
  <si>
    <t>Plan de trabajo elaborado, socializado, implementado y con reportes trimestrales de ejecución.</t>
  </si>
  <si>
    <t>Informe  sobre el proceso desarrollado Pruebas Saber 11</t>
  </si>
  <si>
    <t>Direccionamiento Estratégico</t>
  </si>
  <si>
    <t>Orlando Castillo/Pablo Ordóñez</t>
  </si>
  <si>
    <t>Informe de administración, operación y mejora de la plataforma para la publicación de recursos educativos accesibles "INSOR Educativo"</t>
  </si>
  <si>
    <t>Promoción y Desarrollo
Gestion TIC</t>
  </si>
  <si>
    <t>María Fernanda Lastra / Orlando Castillo</t>
  </si>
  <si>
    <t>Un documento del modelo bilingüe de atención a niños sordos menores de seis años en el marco de la estrategia integral de mejoramiento de la calidad educativa.</t>
  </si>
  <si>
    <t>Un documento de orientaciones para la apertura y gestión de programas de formación de intérpretes en Instituciones de Educación Superior -IES en el marco de la estrategia integral de mejoramiento de la calidad educativa de las personas sordas</t>
  </si>
  <si>
    <t>Informe sobre el encuentro de socialización de los productos consolidados para el fortalecimiento del servicio de interpretación LSC / Español en Colombia</t>
  </si>
  <si>
    <t>Un conjunto de anotaciones gramaticales para el diccionario de vocabulario cotidiano y académico de la plataforma "INSOR Educativo"</t>
  </si>
  <si>
    <t>Informe ejecución trimestral actividades servicio de interpretación</t>
  </si>
  <si>
    <t>Servicio al Ciudadano</t>
  </si>
  <si>
    <t>52 producciones para la promoción de derechos. (Informe)</t>
  </si>
  <si>
    <t>6 asesorías implementadas con organizaciones de personas sordas. (Informe)</t>
  </si>
  <si>
    <t>Informe trimestral de ajustes para la accesibilidad a la información y/o contenidos de comunicación para personas sordas realizados por demanda.</t>
  </si>
  <si>
    <t>6 asesorías en accesibilidad con énfasis en personas sordas dirigidas a entidades públicas o privadas. (Informe)</t>
  </si>
  <si>
    <t>1 micrositio ajustado para su uso. (Informe)</t>
  </si>
  <si>
    <t>1 informe sobre los reportes estadísticos atendidos en la vigencia.</t>
  </si>
  <si>
    <t>Plan operativo para el fortalecimiento de la calidad de la planeación en el INSOR elaborado e implementado.</t>
  </si>
  <si>
    <t>Plan Anual de Adquisiciones del INSOR aprobado</t>
  </si>
  <si>
    <t>Informe trimestral elaborado del PAA</t>
  </si>
  <si>
    <t>Registro de cumplimiento metas plan de acción matriz GETH 2018. (Informe Trimestral del PETH)</t>
  </si>
  <si>
    <t>Seguimiento a la implementación del cronograma  Plan de bienestar e incentivos.  (Informe Trimestral del PETH)</t>
  </si>
  <si>
    <t>Seguimiento a la implementación del Plan de previsión de recurso humano.  (Informe Trimestral del PETH)</t>
  </si>
  <si>
    <t xml:space="preserve"> Seguimiento a la implementación del Plan institucional de capacitación PIC.  (Informe Trimestral del PETH)</t>
  </si>
  <si>
    <t>Seguimiento a la implementación del Plan estratégico de Talento Humano.  (Informe Trimestral del PETH)</t>
  </si>
  <si>
    <t>Seguimiento a la implementación Plan anual de vacantes.  (Informe Trimestral del PETH)</t>
  </si>
  <si>
    <t>Seguimiento a la implementación  Plan de trabajo anual en seguridad y salud en el trabajo.  (Informe Trimestral del PETH)</t>
  </si>
  <si>
    <t>Sistema Integrado de Gestion implementado según las fases establecidas en el plan de trabajo.</t>
  </si>
  <si>
    <t>Plan de seguridad y privacidad de la información elaborado</t>
  </si>
  <si>
    <t>Informe de las mesas de trabajo</t>
  </si>
  <si>
    <t>Resolución de conformación y reglamento del Comité de conciliación elaborados</t>
  </si>
  <si>
    <t>Procedimiento de defensa  juridica actualizado</t>
  </si>
  <si>
    <t>Estados financieros  aprobados y publicados  trimestralmente  en pagina web del INSOR</t>
  </si>
  <si>
    <t>Reporte de Seguimiento trimestral y evaluación de tramites y servicios de INSOR elaborado</t>
  </si>
  <si>
    <t>Una Estrategia de rendición de cuentas publicada</t>
  </si>
  <si>
    <t xml:space="preserve">Informe de seguimiento a la ejecución de la estrategia de rendición de cuentas reportado </t>
  </si>
  <si>
    <t>Informes de seguimiento trimestral a la ejecución del plan  de trabajo de  TIC para gobierno abierto</t>
  </si>
  <si>
    <t>Evaluar  el logro de las metas y resultados establecidos en su planeación.</t>
  </si>
  <si>
    <t>Comunicaciones</t>
  </si>
  <si>
    <t>Carolina Londoño</t>
  </si>
  <si>
    <t>Talento Humano
Direccionamiento estratégico</t>
  </si>
  <si>
    <t>Pablo Ordoñez
Orlando Castillo</t>
  </si>
  <si>
    <t>Pablo Ordoñez / Orlando Castillo/Cilia Guio</t>
  </si>
  <si>
    <t>Gloria Lozano</t>
  </si>
  <si>
    <t>PRESUPUESTO ASIGNADO INVERSIÓN (EN PESOS)V1</t>
  </si>
  <si>
    <t>PRESUPUESTO ASIGNADO INVERSIÓN (EN PESOS) V2</t>
  </si>
  <si>
    <t>PRESUPUESTO ASIGNADO INVERSIÓN (EN PESOS)V2</t>
  </si>
  <si>
    <t>Versión 2</t>
  </si>
  <si>
    <t xml:space="preserve">Fortalecer los componentes del Modelo Estandar de Control Interno </t>
  </si>
  <si>
    <t>Plan de trabajo para el fortalecimiento de los componentes  del MECI aprobado y ejecutado</t>
  </si>
  <si>
    <t>Direccionamiento Estratégico, Gestión del Talento Humano, Medición y Mejora, Control y evaluación</t>
  </si>
  <si>
    <t>Programa anual de auditoria elaborado, aprobado y ejecutado</t>
  </si>
  <si>
    <t>Direccionamiento Estratégico, Control y evaluación</t>
  </si>
  <si>
    <t>N.A</t>
  </si>
  <si>
    <t>(% de avance de producto 21 x peso de ponderacion) + (% de avance de producto 22 x peso de ponderacion) + (% de avance de producto 23 x peso de ponderacion)+ (% de avance de producto 24 x peso de ponderacion) + (% de avance de producto 25 x peso de ponderacion)</t>
  </si>
  <si>
    <t>Porcentaje de avance en la dimensión gestión con valores para resultados componente de la ventanilla hacia adentro.</t>
  </si>
  <si>
    <t>Porcentaje de avance en la dimensión gestión con valores para resultados componente de la ventanilla hacia afuera.</t>
  </si>
  <si>
    <t>Porcentaje de avance en la dimensión gestión seguimiento y evaluación del desempeño institucional</t>
  </si>
  <si>
    <t>Porcentaje de avance en la dimensión de gestión del conocimiento</t>
  </si>
  <si>
    <t>(% de avance de producto 123 x peso de ponderacion) + (% de avance de producto 124 x peso de ponderacion)</t>
  </si>
  <si>
    <t>Control interno</t>
  </si>
  <si>
    <t>Porcentaje de avance en la dimensión de control interno</t>
  </si>
  <si>
    <t>Informe de los procesos contractuales realizados en la plataforma.</t>
  </si>
  <si>
    <t>Portafolio de oferta institucional (trámites y otros procedimientos administrativos) identificado y difundido</t>
  </si>
  <si>
    <t>Lideres de proceso / Orlando Castillo</t>
  </si>
  <si>
    <t>Gestion documental
Gestion Juridica</t>
  </si>
  <si>
    <t>Pablo Antonio Ordoñez
Cristhian Rodriguez</t>
  </si>
  <si>
    <t>1 informe de ejecución de las alianzas formalizadas</t>
  </si>
  <si>
    <t>150 Asesorías y Asistencias Técnicas realizadas a entidades territoriales e instituciones educativas en todos los niveles de atención educativa de la población sorda. (Informe de asesoría)</t>
  </si>
  <si>
    <t>1.500 agentes educativos cualificados y asesorados en elementos y herramientas para  organización de la oferta educativa y procesos de inclusión en todos los niveles de atención</t>
  </si>
  <si>
    <t>Un informe de piezas producidas en marco del plan estratégico de comunicaciones para la difusión de las acciones orientadas al mejoramiento de la calidad educativa.</t>
  </si>
  <si>
    <t>Informe sobre la elaboración de los 120 nuevos recursos educativos accesibles para la educación de la población sorda colombiana</t>
  </si>
  <si>
    <t xml:space="preserve">Porcentaje de avance en la implementación del  proyecto piloto  bilingüe de atención integral para niñas y niños sordos en  primera infancia </t>
  </si>
  <si>
    <t xml:space="preserve">(% de avance de producto 12 x peso de ponderación) + (% de avance de producto 13 x peso de ponderación) </t>
  </si>
  <si>
    <t>Implementación del Modelo de atención integral a primera infancia en Bogotá - Informe</t>
  </si>
  <si>
    <t>Socialización y documentación de  insumos técnicos para el fortalecimiento del servicio de interpretación LSC / Español</t>
  </si>
  <si>
    <t>Porcentaje de avance en la construcción de insumos  técnicos consolidados para el fortalecimiento del servicio de interpretación Lengua de Señas Colombiana - Español</t>
  </si>
  <si>
    <t>(% de avance de producto 14 x peso de ponderación) + (% de avance de producto 15 x peso de ponderación) + (% de avance de producto 16 x peso de ponderación)</t>
  </si>
  <si>
    <t xml:space="preserve">Informe de las acciones para el fortalecimiento de los servicios de interpretación LSC-español </t>
  </si>
  <si>
    <t>Porcentaje de avance en la Implementación de la estrategia de difusión y fortalecimiento de la LSC como aporte al proceso de planeación lingüística</t>
  </si>
  <si>
    <t>(% de avance de producto 17 x peso de ponderación) + (% de avance de producto 18 x peso de ponderación) + (% de avance de producto 19 x peso de ponderación)</t>
  </si>
  <si>
    <t>Informe de las acciones de planeación lingüística implementadas</t>
  </si>
  <si>
    <t>Porcentaje de implementación de la estrategia integral para el mejoramiento de la cobertura y  calidad de la educación de la Población Sorda implementada</t>
  </si>
  <si>
    <t>(% de avance de producto 1 x peso de ponderación) + (% de avance de producto 2 x peso de ponderación) + (% de avance de producto 3 x peso de ponderación) + (% de avance de producto 4 x peso de ponderación) + (% de avance de producto 5 x peso de ponderación) + (% de avance de producto 6 x peso de ponderación) + (% de avance de producto 7 x peso de ponderación) + (% de avance de producto 8 x peso de ponderación) + (% de avance de producto 9 x peso de ponderación) + (% de avance de producto 10 x peso de ponderación) + (% de avance de producto 11 x peso de ponderación)</t>
  </si>
  <si>
    <t>Implementar un plan estratégico de comunicaciones para la promoción de derechos de las personas sordas</t>
  </si>
  <si>
    <t>Un informe de piezas producidas en marco del plan estratégico de comunicaciones para la difusión de las acciones orientadas a la promoción de derechos</t>
  </si>
  <si>
    <t>Porcentaje de avance en el desarrollo de 27 acciones interinstitucionales para promover la generación de entornos pertinentes para la inclusión social de las personas sordas.</t>
  </si>
  <si>
    <t>(% de avance de producto 27 x peso de ponderación) + (% de avance de producto 28 x peso de ponderación) + (% de avance de producto 29 x peso de ponderación)+ (% de avance de producto 30 x peso de ponderación)</t>
  </si>
  <si>
    <t>8 asesorías a entidades publicas o privadas en materia de inclusión laboral de personas sordas. (8 Informe de asesoría)</t>
  </si>
  <si>
    <t>7 asesorías en sectores Administrativos en materia de derechos de las personas sordas. (7 Informe de asesoría).</t>
  </si>
  <si>
    <t>(% de avance de producto 31 x peso de ponderación) + (% de avance de producto 32 x peso de ponderación) + (% de avance de producto 33 x peso de ponderación)+ (% de avance de producto 34 x peso de ponderación) + (% de avance de producto 35 x peso de ponderación).</t>
  </si>
  <si>
    <t>Ajustar y reorganizar el micrositio con información sobre el entorno de derechos de las personas sordas.</t>
  </si>
  <si>
    <t>Documentar experiencias exitosas de promoción de derechos de personas sordas bajo la metodología definida</t>
  </si>
  <si>
    <t>6 producciones audiovisuales sobre experiencias documentadas y divulgadas</t>
  </si>
  <si>
    <t xml:space="preserve">Adelantar acciones para la accesibilidad de la población sorda en el servicio público de televisión a través de los actores públicos y privados pertinentes. </t>
  </si>
  <si>
    <t>Política de Planeación Institucional ejecutada</t>
  </si>
  <si>
    <t>Porcentaje de avance en la dimensión  de direccionamiento estratégico y planeacion</t>
  </si>
  <si>
    <t>(% de avance de producto 36 x peso de ponderación) + (% de avance de producto 37 x peso de ponderación) + (% de avance de producto 38 x peso de ponderación) + (% de avance de producto 39 x peso de ponderación) + (% de avance de producto 40 x peso de ponderación) + (% de avance de producto 41 x peso de ponderación) + (% de avance de producto 42 x peso de ponderación) + (% de avance de producto 43 x peso de ponderación)+ (% de avance de producto 44 x peso de ponderación)+(% de avance de producto 45 x peso de ponderación) + (% de avance de producto 46 x peso de ponderación) + (% de avance de producto 47 x peso de ponderación) + (% de avance de producto 48 x peso de ponderación) + (% de avance de producto 49 x peso de ponderación)</t>
  </si>
  <si>
    <t>Documento de Direccionamiento estratégico elaborado.</t>
  </si>
  <si>
    <t>Política de administración de riesgo y mapa de riesgos actualizada, formulado, publicado y con seguimientos trimestrales</t>
  </si>
  <si>
    <t>Porcentaje de avance en la dimensión de direccionamiento estratégico y planeacion</t>
  </si>
  <si>
    <t>Documento de análisis de programación presupuestal elaborado</t>
  </si>
  <si>
    <t xml:space="preserve">Transmisión  trimestral de  Información contable publica  a través de la plataforma Consolidador de Hacienda e Información Financiera Pública - CHIP  de la Contaduría  General de Nación </t>
  </si>
  <si>
    <t>(% de avance de producto 50 x peso de ponderación) + (% de avance de producto 51 x peso de ponderación) + (% de avance de producto 52 x peso de ponderación) + (% de avance de producto 53 x peso de ponderación)</t>
  </si>
  <si>
    <t>OBJETIVÓ: Fortalecer el liderazgo y el talento humano bajo los principios de integridad y legalidad, como motores de la generación de resultados de las entidades públicas.</t>
  </si>
  <si>
    <t xml:space="preserve">Plan estratégico de talento humano elaborado, aprobado y socializado </t>
  </si>
  <si>
    <t>Diagnostico matriz GETH y construcción de plan de acción 2018-2.  (Informe Trimestral del PETH)</t>
  </si>
  <si>
    <t>(% de avance de producto 56 x peso de ponderación) + (% de avance de producto 57 x peso de ponderación) + (% de avance de producto 58 x peso de ponderación) + (% de avance de producto 59 x peso de ponderación) + (% de avance de producto 60 x peso de ponderación) + (% de avance de producto 61 x peso de ponderación) + (% de avance de producto 62 x peso de ponderación) + (% de avance de producto 63 x peso de ponderación)+ (% de avance de producto 64 x peso de ponderación)+(% de avance de producto 65 x peso de ponderación) + (% de avance de producto 66 x peso de ponderación) + (% de avance de producto 67 x peso de ponderación) + (% de avance de producto 68 x peso de ponderación) + (% de avance de producto 69 x peso de ponderación) + (% de avance de producto 70 x peso de ponderación)</t>
  </si>
  <si>
    <t>Elaborar el autodiagnóstico  de  la política de fortalecimiento institucional y simplificación de procesos del INSOR</t>
  </si>
  <si>
    <t xml:space="preserve">Direccionamiento Estratégico/Secretaría General </t>
  </si>
  <si>
    <t>Informes trimestral sobre el estado de ejecución del Plan de Austeridad y Gestión Ambiental reportados</t>
  </si>
  <si>
    <t>Adelantar los procesos de contratación a través de las plataformas de Colombia compra eficiente.</t>
  </si>
  <si>
    <t xml:space="preserve">Política gobierno digital implementado en la estrategia de TIC para gestión </t>
  </si>
  <si>
    <t xml:space="preserve">Política gobierno digital implementado en la estrategia de TIC para seguridad de la información </t>
  </si>
  <si>
    <t xml:space="preserve">Informe trimestral de la implementación del plan de seguridad y privacidad de la información </t>
  </si>
  <si>
    <t>Política gobierno digital implementado</t>
  </si>
  <si>
    <t>Participar en la elaboración de la estrategia de seguridad digital para el sector.</t>
  </si>
  <si>
    <t xml:space="preserve">Fortalecer la política de defensa de los intereses litigiosos de la entidad </t>
  </si>
  <si>
    <t>(% de avance de producto 71 x peso de ponderación) + (% de avance de producto 72 x peso de ponderación) + (% de avance de producto 73 x peso de ponderación) + (% de avance de producto 74 x peso de ponderación) + (% de avance de producto 75 x peso de ponderación) + (% de avance de producto 76 x peso de ponderación) + (% de avance de producto 77 x peso de ponderación) + (% de avance de producto 78 x peso de ponderación)+ (% de avance de producto 79 x peso de ponderación)+(% de avance de producto 80 x peso de ponderación) + (% de avance de producto 81 x peso de ponderación) + (% de avance de producto 82 x peso de ponderación) + (% de avance de producto 83 x peso de ponderación) + (% de avance de producto 84 x peso de ponderación) + (% de avance de producto 85 x peso de ponderación) + (% de avance de producto 86 x peso de ponderación) + (% de avance de producto 87 x peso de ponderación) + (% de avance de producto 88 x peso de ponderación) + (% de avance de producto 89 x peso de ponderación) + (% de avance de producto 90 x peso de ponderación) + (% de avance de producto 91 x peso de ponderación) + (% de avance de producto 92 x peso de ponderación) + (% de avance de producto 93 x peso de ponderación) + (% de avance de producto 94 x peso de ponderación) + (% de avance de producto 95 x peso de ponderación) + (% de avance de producto 96 x peso de ponderación) + (% de avance de producto 97 x peso de ponderación) + (% de avance de producto 98 x peso de ponderación) + (% de avance de producto 99 x peso de ponderación) + (% de avance de producto 100 x peso de ponderación) + (% de avance de producto 101 x peso de ponderación) + (% de avance de producto 102 x peso de ponderación)</t>
  </si>
  <si>
    <t>Mantener actualizada la información básica de la entidad que se publica</t>
  </si>
  <si>
    <t>Publicar y mantener actualizada información relacionada con mecanismos para la atención al ciudadano.</t>
  </si>
  <si>
    <t>estrategia de servicio al ciudadano implementada y con acciones de seguimiento</t>
  </si>
  <si>
    <t>Orlando Castillo/ Lili Portilla / Maria fenarda Lastra</t>
  </si>
  <si>
    <t>Servicio al ciudadano / Direccionamiento Estratégico</t>
  </si>
  <si>
    <t>Informes trimestral de seguimiento a la ejecución de la estrategia de participación ciudadana reportados</t>
  </si>
  <si>
    <t>Relación de convenios suscritos</t>
  </si>
  <si>
    <t>(% de avance de producto 103 x peso de ponderación) + (% de avance de producto 104 x peso de ponderación) + (% de avance de producto 105 x peso de ponderación) + (% de avance de producto 106 x peso de ponderación) + (% de avance de producto 107 x peso de ponderación) + (% de avance de producto 108 x peso de ponderación) + (% de avance de producto 109 x peso de ponderación) + (% de avance de producto 110 x peso de ponderación)</t>
  </si>
  <si>
    <t>Dos acciones para fortalecer la información generada en los procesos de evaluación y así garantizar que sea confiable, comprensible y útil para la toma de decisiones</t>
  </si>
  <si>
    <t>Porcentaje de avance en la dimensión de información y comunicación</t>
  </si>
  <si>
    <t>(% de avance de producto 111 x peso de ponderación) + (% de avance de producto 112 x peso de ponderación) + (% de avance de producto 113 x peso de ponderación)+ (% de avance de producto 114 x peso de ponderación)+(% de avance de producto 115 x peso de ponderación) + (% de avance de producto 116 x peso de ponderación) + (% de avance de producto 117 x peso de ponderación) + (% de avance de producto 118 x peso de ponderación) + (% de avance de producto 119 x peso de ponderación) + (% de avance de producto 120 x peso de ponderación)</t>
  </si>
  <si>
    <t>Formalizar el Plan de conservación Documental</t>
  </si>
  <si>
    <t xml:space="preserve">Documento del Plan de conservación Documental aprobado, publicado, socializado </t>
  </si>
  <si>
    <t>Elaborar el Plan de Preservación Digital</t>
  </si>
  <si>
    <t xml:space="preserve">Documento del Plan de Preservación Digital aprobado, publicado, socializado </t>
  </si>
  <si>
    <t>Digitalización de archivo  través del aplicativo ORFEO</t>
  </si>
  <si>
    <t>Planeacion estratégica</t>
  </si>
  <si>
    <t xml:space="preserve">Realizar, ejecutar y hacer seguimiento al plan de trabajo para fortalecer la información institucional de cara a la ciudadanía y la estrategia de comunicación externa e interna para  visibilizar la gestión institucional  </t>
  </si>
  <si>
    <t>(% de avance de producto 121 x peso de ponderación) + (% de avance de producto 122 x peso de ponderación)</t>
  </si>
  <si>
    <t>Integrantes Comité de Control interno, Asesora con funciones de control interno.</t>
  </si>
  <si>
    <t>DIMENSIÓN: GESTIÓN CONTROL INTERNO</t>
  </si>
  <si>
    <t>Seguimiento plan de acción</t>
  </si>
  <si>
    <t>Avance  1er Trim</t>
  </si>
  <si>
    <t>Durante el primer trimestre del año se avanzó en la ejecución de 5 de las 8 alianzas proyectadas a saber:
1. Convenio con Cundinamarca:
2.Convenio con SDIS:
3. Convenio con Arauca
4.Convenio Caro y Cuervo
5.Convenio ICFES</t>
  </si>
  <si>
    <t>Se realiza fase de alistamiento en el marco del convenio 8439, celebrado con la Secretaria de Integración Social - SDIS.</t>
  </si>
  <si>
    <t xml:space="preserve">Se participa en la mesa técnica del Comité Técnico 218 Lenguaje y Terminológica del Instituto Colombiano de Normas Técnicas y Certificación, ICONTEC.
1. Se elaboró guion y cronograma de grabación de la Norma ISO 18841, Interpreting services. General requirements and recommendations. (Servicios de Interpretación. Requisitos y recomendaciones) para realizar la traducción con el propósito de colocarla en consulta pública. 
2. Se realiza la traducción de la norma: introducción, objeto y campo de aplicación, términos y definiciones, principios básicos de la interpretación, condiciones que rigen los trabajos de interpretación, cualificaciones y competencia relacionadas con la interpretación. 
3. Asistencia a reunión del CT 218.  </t>
  </si>
  <si>
    <t xml:space="preserve">A. Pre-comité interinstitucional de Planeación Lingüística-PL: se organizó y realizó, en alianza con FENASCOL, la primera reunión del pre-comité de PL, con el fin de generar una propuesta para conformar el “Consejo y/o Comité Nacional de la PL de la LSC. La organización del II Simposio Nacional de PL y orientaciones metodológicas para el manejo de diferentes temáticas de la PL por diferentes actores interesados en el tema. Todo los anterior para consolidar acciones que contribuyan a elevar el estatus de la LSC, así como aportar en su protección, fortalecimiento y desarrollo. 
B. Estrategia de cualificación para la enseñanza de la LSC como lengua meta a oyentes. 
Se elabora un sylabus con el propósito de brindar elementos conceptuales y prácticos que permitan a los formadores de LSC (instructores) fortalecer su praxis pedagógica desde la comprensión y análisis de diversos tópicos que se requieren e inciden en el proceso de enseñanza – aprendizaje de una lengua meta (LSC), direccionada a personas oyentes, proponiendo espacios de comprensión, reflexión y producción frente a su ejercicio profesional. 
Se realiza ajuste al documento: ORIENTACIONES PEDAGÓGICAS Y DIDÁCTICAS PARA LA ENSEÑANZA DE LA LENGUA DE SEÑAS COLOMBIANA COMO LENGUA META: A1
C.  Seminario de uso de LSC en INSOR: el propósito del seminario es realizar acuerdos sobre los neologismos, proceso de traducción e interpretación en el marco de la planeación lingüística realizados en la institución para el posicionamiento de uso de la lengua de señas en INSOR.
</t>
  </si>
  <si>
    <t xml:space="preserve">a. Configuraciones manuales: Reorganización y toma de fotos de configuraciones manuales que se constituyen en una manera de búsqueda del diccionario bilingüe y bicultural. 
b. Elaboración de cronograma para la grabación de 50 señas cotidianas del vocabulario académico. 
c. Gestión para recolección de términos académicos: se realizó gestión con el SENA y la Universidad Distrital Francisco José de Caldas para establecer alianza para la recopilación de términos académicos. 
d. Presentación de la ponencia “PROCESO DE RECOLECCIÓN Y DIVULGACIÓN DE CORPUS DE LSC” en el encuentro “De la sordera a la SORDITUD: experiencias, identidades, luchas políticas y prácticas culturales de la escuela internacional de la UNAL.   
</t>
  </si>
  <si>
    <t>Durante el primer trimestre del año se ha avanzado con respecto a la producción de 120 contenidos accesibles así:
MARZO: 
4 Lecciones
3 Clases en vivo
Total trimestre: 7 productos</t>
  </si>
  <si>
    <t xml:space="preserve">Los días 22 y 23 de marzo de 2018, se realizó en la sede del INSOR, la primera reunión del Pre-comité de Planeación lingüística LSC 2018,  a la que asistieron representantes de la academia, entidades del estado y sociedad civil. </t>
  </si>
  <si>
    <t xml:space="preserve">Se ha avanzado en la elaboración del documento "Guía de Acceso del Ciudadano Sordo a la Ruta de Empleo"; adicionalmente se ha avanzado en el instructivo para el registro y acceso al Sistema de Información del Servicio de Empleo. </t>
  </si>
  <si>
    <t>La publicación de la convocatoria de inscripción para seleccionar las  experiencias se llevó a cabo el día 6 de marzo.</t>
  </si>
  <si>
    <t>El Anteproyecto 2019 se radico en el Ministerio de Hacienda  el 27 de marzo de 2018; de igual forma fue registrado y oficializado en la plataforma SIIF Nación.</t>
  </si>
  <si>
    <t>Enero se ejecutaron  274 Millones  que equivalen al 97% con respecto a 281 millones asignados.         
Febrero se ejecutaron 460 Millones  que equivalen al 83% con respecto a $558 millones asignados.  
Marzo se ejecutaron $668 Millones  que equivalen al 94% con respecto a $687 millones asignados;                                          
es decir que en el I trimestre de 2018 se ejecutaron $1.404 millones que equivalen al 92%  con respecto a $1.527  millones asignados.
Enero 97% - Febrero 83% - Marzo 97% En total en el I Trimestre se ejecuto el 92%</t>
  </si>
  <si>
    <t>Los Estados Financieros  correspondiente al IV trimestre de la vigencia 2017, fueron elaborados el 15 de febrero de 2018, dentro de las fechas establecidas para tal fin; Igualmente se encuentran publicados en la página web del INSOR.</t>
  </si>
  <si>
    <t>El INSOR en el I trimestre de la vigencia 2018, a nivel de compromisos ejecuto el 50%, es decir $4.306 millones con  respecto al total del presupuesto vigente para  el periodo que es de $8.565 millones; esta ejecución  se debe a la Ley de Garantías que empezó a regir a partir del  29 de enero de 2018,; no obstante a marzo se  comprometió presupuesto dentro de los lineamientos permitidos  por la Ley a través de  Colombia Compra Eficiente.</t>
  </si>
  <si>
    <t>La actividad, tareas del Plan operativo y sus correspondientes productos fueron programados para el mes de Junio.</t>
  </si>
  <si>
    <t>La actividad se encuentra programada para el mes de diciembre de 2018, sin embargo dentro de las tareas desarrolladas para su avance se realizo la actualización de la Resolución mediante la cual se adopta y se reglamenta el Sistema Integrado de Gestión del INSOR y la formulación de los Planes operativos para cada uno de los subsistemas que conforman el Sistema Integrado de Gestión.</t>
  </si>
  <si>
    <t>El primer seguimiento al Plan de Austeridad y gestión ambiental esta programado para la segunda semana del mes de abril.</t>
  </si>
  <si>
    <t>Actividad Programada III Trimestre 2018</t>
  </si>
  <si>
    <t>Actividad programada para reporte II Trimestre 2018.
No se convoco en el I Trimestre por parte del Sector a mesas de trabajo  para la elaboración de la estrategia de seguridad digital para el sector.</t>
  </si>
  <si>
    <t>Se reportara en el segundo trimestre.</t>
  </si>
  <si>
    <t>Se trabajo conjuntamente con Julieth Diaz el día 22 de marzo de 2018 y se actualizó el indicador de gestión por proceso denominado Porcentaje Cumplimiento  de requerimientos Jurídicos.</t>
  </si>
  <si>
    <t>SE REPORTARA EN EL SEGUNDO TRIMESTRE</t>
  </si>
  <si>
    <t>Actividad programa II Trimestre 2018</t>
  </si>
  <si>
    <t>La elaboración del diagnóstico del estado actual de la participación ciudadana y la rendición de cuentas en el INSOR inició con la revisión de la política de Participación Ciudadana en la Gestión Pública del Nuevo Modelo Integrado de Planeación y Gestión-MIPG, para lo cual se diligenciaron los instrumentos de "autodiagnóstico" de (1) participación ciudadana y (2) rendición de cuentas con las áreas que tienen actividades en estos frentes para la vigencia 2018.
Se está trabajando en la producción de un documento para el segundo trimestre de 2018, el cual integra insumos de los instrumentos mencionados, además de las consideraciones emitidas por la Oficina de Control Interno de la Entidad, y las precisiones y/o recomendaciones generadas en la materia a través de FURAG II</t>
  </si>
  <si>
    <t>El análisis de los resultados obtenidos en la implementación del Plan de Participación Ciudadana es una actividad programada para ejecutar en dos momentos: un análisis parcial para el mes de junio, y un análisis consolidado para entregar en el mes de diciembre, en consecuencia con los tiempos de Rendición de Cuentas Interna y Externa de la Entidad. No obstante, se tomará como base los resultados obtenidos en los reportes trimestrales, relacionados en el producto 88 de la presente matriz de reporte.</t>
  </si>
  <si>
    <t>Esta actividad tiene programado su inicio en el II trimestre de 2018</t>
  </si>
  <si>
    <t xml:space="preserve">Para la consolidación del Plan operativo, se toma como guía y referencia los siguientes elementos; MIPG, Autodiagnóstico del Gobierno Digital y el plan de acción. 
Con este insumo se construye y consolida mancomunadamente con las áreas intervinientes, el plan operativo para Tics de Servicios.  </t>
  </si>
  <si>
    <t xml:space="preserve">La ruta de la Excelencia es una iniciativa que se trabajará con el Ministerio de Educación Nacional y las entidades adscritas. Esta iniciativa, permitirá identificar las necesidades más apremiantes para los ciudadanos y empresas frente al acceso a los servicios que se ofrecen. No obstante, a la fecha no se han planificado reuniones y mesas de trabajo por parte del sector, en las que se defina el plan de trabajo para la ruta de la excelencia. </t>
  </si>
  <si>
    <t>Se realizó el seguimiento trimestral al cumplimiento del plan operativo de trabajo, cumpliendo con el 100% de esta actividad para el primer trimestre.</t>
  </si>
  <si>
    <t>Se realizan mesas de trabajo con los lideres de proceso para la actualización de los indicadores de gestión por proceso, adicional se establecen los indicadores para la revisión de plan de Acción</t>
  </si>
  <si>
    <t>No aplica para este periodo</t>
  </si>
  <si>
    <t>Se reportara en segundo trimestre</t>
  </si>
  <si>
    <t>Esta para reportar avance en el segundo trimestre</t>
  </si>
  <si>
    <t>Se realizaron dos informes de seguimiento del PGD durante el periodo reportado en el que se efectuaron capacitaciones, ingreso de correspondencia llegada al INSOR y acompañamiento permanente a los funcionarios en temas relacionados con la gestión documental. - Se realizó el cronograma de transferencias documentales en el mes de febrero y se inicio con el recibo de las transferencias programadas, solo han entregado 4 áreas lo que corresponde al 33% del total de las transferencias requeridas.</t>
  </si>
  <si>
    <t>El reporte de esta actividad esta para el último trimestre.  Se inició con la digitalización de toda la correspondencia interna y externa del Instituto, cuentas de cobro de todos lo contratistas de la Entidad y la digitalización de los documentos de archivo central se iniciara en la tercera semana de abril.</t>
  </si>
  <si>
    <t>Se reporta en segundo trimestre</t>
  </si>
  <si>
    <t>Se implementó el 25% del plan de comunicaciones de acuerdo con lo previsto. En comunicación interna se realizó 1 boletín; 2 protectores de pantalla; 2 fondos de pantalla; 2 campañas para público interno; envío de 20 mensajes por el chat institucional con información sobre actividades institucionales;  19 correos de apoyo a otras áreas; 2 concursos internos; 2 publicaciones  en la intranet; se reenviaron 17 correos al área de atención al ciudadano con solicitudes externas y se hicieron 34 publicaciones en carteleras digitales internas con 11 videos. En el componente de prensa se hicieron 2 publicaciones en el portal, se envió un boletín de prensa a medios de comunicación nacionales y se gestionaron 5 publicaciones en los medios de comunicación; en comunicación digital se hicieron 248 publicaciones en redes sociales y se dio respuesta a 76 comentarios de ciudadanos y en producción gráfica y audiovisual se elaboraron 23 recursos gráficos y 16 videos.</t>
  </si>
  <si>
    <t>01/03/201/8</t>
  </si>
  <si>
    <t>En el marco de los servicios de asesoría y asistencia técnica que se adelantaron durante el primer trimestre del año, se cualificaron 386 agentes educativos en diversos aspectos relacionados con la organización de la oferta educativa para los sordos en todos los niveles de atención.</t>
  </si>
  <si>
    <t>Se diseñó el formato general para la captura de la información correspondiente a solicitudes de asesoría por demanda.</t>
  </si>
  <si>
    <t>Se elaboró la propuesta general para el desarrollo de las asesorías en el marco del decreto 1421 de 2017.</t>
  </si>
  <si>
    <t>Acción programada a partir del mes de abril.</t>
  </si>
  <si>
    <t>Se avanza en la elaboración de la estructura del documento de la estrategia integral para el mejoramiento de la calidad educativa.</t>
  </si>
  <si>
    <t xml:space="preserve">1. Se realizó reunión con profesionales del SENA con el fin de establecer acuerdos para dar continuidad al proceso para la elaboración de programa de formación de intérpretes y traductores de LSC-español. 
2. Se realizó revisión de videos de acciones desarrolladas en el marco de la alianza con el SENA y de los cinco videos de la Norma Sectorial de Competencia laboral de intérpretes y guías intérpretes para su publicación en la página web institucional. 
3. Reunión con representantes de la Universidad Distrital Francisco José de Caldas. Se envían documento justificando la necesidad de la formación de intérpretes y traductores.  
4. Elaboración de la propuesta de la estructura del documento de orientaciones para la apertura y gestión de programas de formación de intérpretes en Instituciones de Educación Superior -IES y avances del mismo.
</t>
  </si>
  <si>
    <t>1. Recopilación y elaboración de listado de videos referidos al curso de lingüística de la LSC, como insumos para la elaboración de anotaciones gramaticales del diccionario: Introducción, Contextualización de estudios lingüísticos, contextualización de diccionario, cultura sorda y comunidad sorda, lengua de señas colombiana, comunicación, lenguaje y lengua, lengua de señas, normatividad.</t>
  </si>
  <si>
    <t>Durante el primes trimestre del año se realizaron 10 contenidos audiovisuales  para personas sordas bajo estándares de accesibilidad, así: 
1. Comercial para el Ejército de Colombia-ref. Gol (Ene)
2. Producciones para App Centro Memoria-Ref. Memoria II (Feb)
3. Comercial para Agencia Nacional de Tierras- Ref.                    
- Mujeres Rurales  (Feb)
4. Comercial Fiscalía- Ref. Corrupción   (Feb)
5. Ministerio de Comercio, Industria y Turismo Procolombia Ref. Canción Sabrosura  (Feb)
6. ICBF-Ref. Videos enfoque diferencial  (Feb)
7. Registraduría Nacional de Estado Civil-Ref. Explicación tarjetón electoral Congreso  (Feb)
8. Procuraduría-Ref. Vídeo "No bote su voto" (Mar)
9. INSOR- Ref. Vídeo directora invitación a votar (Mar)
10.  DANE-Ref. Clips CENSO (Mar).</t>
  </si>
  <si>
    <t xml:space="preserve">DIMENSIÓN: </t>
  </si>
  <si>
    <t>DIRECCIONAMIENTO ESTRATÉGICO Y PLANEACIÓN GESTIÓN EDUCATIVA</t>
  </si>
  <si>
    <t>DIRECCIONAMIENTO ESTRATÉGICO Y PLANEACIÓN PROMOCIÓN Y DESARROLLO</t>
  </si>
  <si>
    <t xml:space="preserve">Se realizan piezas comunicativas relacionadas con:
1. Dialogo con Laureano Sierra Munive, secretario de educación del municipio de Sahagún, Córdoba, sobre realizar asesoría y asistencia técnica en el proceso de escolarización de las personas sordas en dicho municipio.
2.  reunimos con docentes de la Universidad Abierta y a Distancia UNAD, sede Ibagué, con quienes conversamos sobre las herramientas tecnológicas y contenidos educativos accesibles que puedan utilizar en sus programas para la población sorda.
</t>
  </si>
  <si>
    <t>PRUEBAS SABER: Se avanzó en la formulación y aprobación del plan de trabajo que conduzca a la traducción en LSC  de los ítems de la prueba Saber 11 / 2018 para población sorda , la estrategia de asesoría para estudiantes y colegios con dicha población en grado 11 y la producción de ítems liberados en LSC para la preparación de los estudiantes sordos antes de la prueba.</t>
  </si>
  <si>
    <t>Para el mes de marzo de 2018 la plataforma de INSOR educativo se encuentra en proceso de migración. El equipo de sistemas cumplió los requerimientos solicitados por el equipo de plataforma y sobre estos avances se inició el trabajo.
Durante el primer trimestre el equipo de plataforma de INSOR educativo, ha estado haciendo el proceso de migración y solicitando algunos ajustes adicionales al equipo de sistemas.
Por otro lado, se aprobó la estructura de contenidos del portal y, sobre esta, se adelantará el trabajo de diseño Web para la versión del portal 2018.</t>
  </si>
  <si>
    <t>Se realiza revisión preliminar de documento de modelo bilingüe de atención a niños sordos menores de seis años.</t>
  </si>
  <si>
    <t>Las actividades están programadas para desarrollar a partir del tercer trimestre.</t>
  </si>
  <si>
    <t xml:space="preserve">Mediante correo electrónico de fecha 26 de enero de 2018 se acepta la propuesta de CEETTV S.A para dar continuidad a la prestación del servicio de closed caption. Posteriormente, el día 6 de marzo, a través de memorando interno radicado bajo el número 20183000000381 la Subdirección de Promoción y Desarrollo solicitó a la Secretaría General adelantar la revisión jurídica del respectivo contrato. El día 9 de marzo se envío la minuta a CETTV S.A para revisión jurídica y firma. </t>
  </si>
  <si>
    <t>1. Durante el primer trimestre se realizaron 92 publicaciones en redes sociales sobre el trabajo desarrollado por la Subdirección de Promoción y Desarrollo para la promoción de derechos de las personas sordas, distribuidas de la siguiente forma: 20 publicaciones en Instagram; 42 publicaciones en Facebook; 23 publicaciones en Twitter; 6 publicaciones en YouTube y 1 publicación en LinkedIn. (ver carpeta evidencias/redes PYD trimestre1).         
2. Para apoyar la promoción de derechos de las personas sordas, durante el primer trimestre se produjeron 33 recursos gráficos y audiovisuales, específicamente 13 piezas gráficas; 14 videos y 6 cubrimientos fotográficos durante capacitaciones realizadas por la Subdirección de Promoción y Desarrollo en entidades externas (ver carpeta evidencias/gráficas PYD trimestre 1 y videos PYD trimestre 1).</t>
  </si>
  <si>
    <t>Durante el primer trimestre se realizaron en total 49 ajustes para la accesibilidad de la información y/o contenidos de comunicación por demanda para personas sordas, así: 
*Enero: 3
* Febrero: 29
* Marzo: 17</t>
  </si>
  <si>
    <t xml:space="preserve">El día 27 de febrero se realizó reunión entre la delegada de la Subdirección de Promoción y Desarrollo y el Jefe de la Oficina Asesora Jurídica para establecer las tareas conjuntas a adelantar en el marco de esta actividad.
Actualmente se está adelantando la revisión del contrato de fortalecimiento a asociaciones suscrito durante la vigencia 2017 con FENASCOL a fin elaborar un diagnóstico y definir las asociaciones a fortalecer durante la presente vigencia. 
Según lo dispuesto en los planes operativos el primer entregable es para el mes de mayo. </t>
  </si>
  <si>
    <t xml:space="preserve">1. El día 19 de enero de 2018 se realizó asesoría en accesibilidad a para personas sordas la CNSC.  Asistieron 7 funcionarios de las áreas de comunicaciones y planeación. 
2. El día 16 de marzo de 2018 se realizó asesoría en accesibilidad para personas sordas a la Agencia de Desarrollo Rural a la cual asistieron 4 funcionarios. </t>
  </si>
  <si>
    <t xml:space="preserve">1. El día 8 de marzo de 2018 se realizó taller de sensibilización a los funcionarios de la Agencia Pública de Empleo-APE del SENA sobre Entidades Garantes de Derechos, para Contribuir a la inclusión laboral de las personas sordas. A este taller asistieron 26 servidores de la APE
2. Durante el primer trimestre de 2018 se han realizado diversas reuniones de coordinación, y espacios de asesoría con la UASPE, en el marco del convenio suscrito con esa entidad, cuyo objeto es diseñar acciones para la sensibilización, promoción y el acceso a  los servicios de gestión y colocación laboral. </t>
  </si>
  <si>
    <t xml:space="preserve">Durante el primer trimestre se realizaron dos  asesorías en materia de derechos de las personas sordas en los siguientes sectores administrativos:
1. Trabajo:  Taller de sensibilización "Entidades Garantes de   Derechos" con las siguientes entidades:  
-UAEOS (Feb)
- SENA-GRUPO I (Feb) 29 servidores
- SENA-GRUPO II (FEB) 26 servidores
2. Justicia: Taller de sensibilización "Entidades Garantes de Derechos":
- Ministerio de Justicia y el Derecho (Mar) 40 servidores
Adicionalmente, por demanda se realizaron asesorías a través de  talleres de sensibilización y talleres de LSC en los sectores Administrativos de: 
Ambiente:  
* Talleres de sensibilización "Entidades Garantes de Derechos" (4)
- CAR Cundinamarca (Feb y Mar)
* Taller de LSC (1)
-CAR Cundinamarca (Mar)
Educación: 
* Talleres de sensibilización "Entidades Garantes de Derechos" (2)
- Ministerio de Educación (Mar)
Organismos de control: 
* Taller de LSC (1)
- Contraloría (Enero)
Presidencia de la República: 
* Taller de LSC (1)
- Departamento Administrativo de la Función Pública (Mar)
Salud: 
* Taller de LSC (1)
-Secretaría Distrital de Salud.
</t>
  </si>
  <si>
    <t>Se definieron los temas de los boletines y se entregó a la Subdirectora, para revisión y ajustes, la versión preliminar del boletín sobre la promoción de derecho a la salud de la población sorda colombiana.</t>
  </si>
  <si>
    <t>El día 7 de marzo  de 2018 se presentó propuesta de ajuste y reorganización del micrositio con información sobre las condiciones socio-económicas de la población sorda colombiana.  
Adicionalmente se participó en la reunión presidida por  la oficina Asesora de Planeación y Sistemas sobre el tema de plataforma tecnológica del INSOR, que tuvo lugar el día 2 de marzo de 2018 en la Dirección General. Esto, con el fin de que la propuesta del micrositio se articule a todo el reajuste de la plataforma web institucional.</t>
  </si>
  <si>
    <t>Durante el primer trimestre se recibieron 18 requerimientos  de información sobre las condiciones socio-económicas de la población sorda colombiana, así: 
* Requerimientos internos: se recibió un total de 14 requerimientos, 6 de los cuales proceden de la Subdirección de Promoción y Desarrollo, 2 de la Subdirección de Gestión Educativa, 3 del grupo de Atención al Ciudadano, 1 de la Dirección General y 2 del equipo de comunicaciones.  
En su mayoría se solicitan datos estadísticos generales de la población sorda, sea de carácter nacional, municipal y departamental. El SIMAT y el RLCPD son las fuentes de mayor consulta.
* Requerimientos Externos: Se recibió un total de 4 requerimientos, 2 de los cuales fueron elevados por estudiantes universitarios y los 2 restantes por solicitantes que no suministraron sus datos personales. En la mayoría de los requerimientos se solicitó datos demográficos de la población sorda en Colombia.</t>
  </si>
  <si>
    <t>La Actividad esta programada a partir del segundo semestre del año, sin embargo se están desarrollando actividades para fortalecer el contexto estratégico institucional, entendido como el conocimiento de la organización frente al propósito fundamental (Misión, razón de ser u objeto social), la identificación de los grupos de valor y sus necesidades y la identificación de las capacidades y entornos de la institución. En el marco del desarrollo de la Inducción del Sistema Integrado de gestión realizada el pasado 15 de marzo, se recordó a los participantes el propósito fundamental institucional. Frente a la identificación de los grupos de valor se realizó la programación de mesas para la caracterización de usuarios y grupos de valor. Se elaboró la metodología para la elaboración del Diagnostico de capacidades y entornos. Se establece un avance del 15% dadas las actividades adelantadas.</t>
  </si>
  <si>
    <t>La Actividad y el producto esta programada a partir del segundo semestre del año 2018. Sin embargo para avanzar se han desarrollado las tareas para fortalecer la Calidad de la planeación, lo cual implica utilizar la información generada para la analítica institucional y la toma de decisiones basada en evidencias, la formulación de planes, la programación presupuestal y la planeación participativa. Dentro de las tareas programadas para el cumplimiento de la actividad especifica, se dio cumplimiento a la actualización de indicadores, a la formulación y publicación de planes de MIPG, incluyendo plan anual de adquisiciones y Plan operativo Anual de inversiones.</t>
  </si>
  <si>
    <t>Se construye el Plan Anticorrupción y Atención Ciudadano 2018,  se realiza su publicación para participación ciudadana:  consulta hasta el 30 de Enero: http://www.insor.gov.co/descargar/Consulta_Plan_Anticorrupcion_Atencion_Ciudadano_2018.docx
Se publica  Plan Anticorrupción y Atención al Ciudadano 2018 Versión 1 el día  31 de  Enero 2018: http://www.insor.gov.co/descargar/Plan_Anticorrupcion_Atencion_Ciudadano_2018_V1.pdf
Se realiza la revisión y ajuste  de las actividades establecidas en las Estrategias Plan Anticorrupción y Atención al Ciudadano 2018 –Versión 2  - con los responsables.</t>
  </si>
  <si>
    <t xml:space="preserve">Se actualizan los riesgos de los siguientes proceso:
1.Gestión financiera el 16 de enero estableciendo los riesgos:   PAC sin ejecutar
• Ejecución del gasto sin soporte
• Inoportunidad en Reporte de informes a Entes Externos 
• Omitir descuentos tributarios a terceros 
2. Riesgos Jurídicos: Incumplimiento de términos en la respuesta a Derechos de Petición.
Adicional se trabaja en la actualización del Procedimiento Administración del Riesgo Integral con las oficinas de control interno y la Oficina Asesora d ePlaneación y Sistemas. </t>
  </si>
  <si>
    <t>El INSOR, en la vigencia de 2017, presentó el anteproyecto de Presupuesto para la vigencia de 2018, el cual fue aprobado por un valor de $8,564,723,034; distribuidos en Funcionamiento por valor de $4,861,595,229, provenientes de la Nación,  Inversión por un valor de $1,094,423,805 correspondientes a recursos propios y $2,608,704,000 provenientes de la Nación para un total de Inversión de $3,703,127,805</t>
  </si>
  <si>
    <t xml:space="preserve">El chip correspondiente al IV trimestre de la vigencia 2017, se transmitió el 15 de febrero de 2018, dentro de las fechas establecidas para tal fin, </t>
  </si>
  <si>
    <t>Se realizo la actualización del costo de actividades en los proyectos 2203-0700-1, 2203-0700-2, 2203-0700-3, 2299-0700-1 y 2299-0700-3, con respecto a distribución realizada en los primeros meses y así lograr que los gerentes de los proyectos puedan publicar el presupuesto obligado y comprometido cada mes. 
Adicionalmente el 20 de marzo se cargo la solicitud de incorporación por 70 millones al proyecto 2203-0700-2 que actualmente se encuentra en revisión por parte del MEN y DNP.</t>
  </si>
  <si>
    <t>El INSOR, publicó el PAA de la Vigencia 2018, por un valor de $3,420,349,726 en el SECOP II el día 03 de enero de 2018, así mismo durante el primer trimestre ha realizado 8 versiones las cuales se encuentran publicadas en el SECOP II, la versión 8 se encuentra por un valor de 543,651,888,913, con fecha de publicación del 27-02-2018</t>
  </si>
  <si>
    <t>(% de avance de producto 50 x peso de ponderación) + (% de avance de producto 51 x peso de ponderación) + (% de avance de producto 52 x peso de ponderación) + (% de avance de producto 53 x peso de ponderación) + (% de avance de producto 54 x peso de ponderación) + (% de avance de producto 55 x peso de ponderación)</t>
  </si>
  <si>
    <t>Realizar la planeación estratégica del recurso humano</t>
  </si>
  <si>
    <t>Se realizo la formulación del plan estratégico de talento humano de acuerdo a los lineamientos del DAFP, teniendo en cuenta los resultados de la gestión de la vigencia anterior y con base en el diagnostico de la matriz GETH. - Todos los planes de talento humano se alinearon con el plan estratégico del talento humano y con en el plan operativo para su armonía y respectivo cumplimiento, estas actividades fueron realizadas durante el mes de febrero de 2018</t>
  </si>
  <si>
    <t>Para el primer trimestre del 2018 se diseñó el plan Plan de Bienestar el cual incluye el cronograma de actividades a desarrollar, con las respectivas evidencias y mediciones
trimestrales. 
-La elaboración del plan de bienestar e incentivos se realizo teniendo en cuenta la aplicación de la batería de riesgo psicosocial y la medición de clima laboral de la vigencia 2017 que fue aprobado en el primer trimestre del año por el comité de gestión y desempeño, adicionalmente se cumplieron las actividades programadas para el periodo las cuales se pueden evidenciar en  los indicadores del proceso gestión del talento humano
-Se realizó la formulación del plan de previsión del recurso humano teniendo en cuenta los lineamientos del DAFP, igualmente el plan fue aprobado por el comité de gestión y desempeño en el primer trimestre de la vigencia.
-Se realizó la revisión del formato No.1 para el plan de previsión y se realizaron los ajustes correspondientes al mismo para adecuarlo a la entidad.
-La elaboración del PIC se realizo teniendo en cuenta las necesidades de capacitación de las áreas y teniendo en cuenta la nueva metodología del DAFP la cual tiene tres pilares fundamentales los cuales son, gestión del conocimiento, gobernanza para la paz y gestión para resultados, por otra parte este plan fue aprobado en el primer trimestre del año por el comité de gestión y desempeño y la comisión de personal en el que se programaron 8 actividades y se cumplieron 7 las cuales se pueden evidenciar con mas detalle en el informe de talento humano del primer trimestre. 
- Se realizó la formulación del plan anual de vacantes, teniendo en cuenta las necesidades de la entidad para la vigencia 2018-Se realiza la caracterización de funcionarios y se dedica un capitulo del plan anual de vacantes para describir esta información
-Se realizó el informe del plan estratégico del talento humano para el primer trimestre el cual incluye las actividades del plan anual de vacantes
-El plan de trabajo del SST se formuló en el primer trimestre del año y fue enviado a la oficina de planeación, así mismo se programaron 19 actividades para el trimestre las cuales se cumplieron en totalidad entre las que están: 1. Divulgación de la Asignación de Responsabilidades en SG-SST 2. Asignación de Recursos,  3. COPASST, 4. COMITÉ CONVIVENCIA LABORAL, 5. CAPACITACIÓN EN SST, 6. INDUCCIÓN Y REINDUCCIÓN, 7. POLÍTICA Y OBJETIVOS DE SST, 8. EVALUACIÓN DEL SGSST, 9. PLAN DE TRABAJO ANUAL, 10. GESTION DOCUMENTAL(ITS), 11. COMUNICACIONES ,12. EVALUACIONES MEDICAS OCUPACIONALES, 13. INCIDENTES Y ACCIDENTES DE TRABAJO, 14. MEDICIÓN DE SST, 15. PELIGROS Y RIESGOS(Administracion del Riesgo), 16. INSPECCIONES PLANEADAS, 17.ENTREGA ELEMENTOS PROTECCIÓN, 18. PLAN DE PREVENCIÓN Y RESPUESTA ANTE EMERGENCIAS, 19. INDICADORES</t>
  </si>
  <si>
    <t xml:space="preserve">Se realizó el autodiagnóstico el primer trimestre del año, dando herramientas de análisis para implementar adecuadamente la estrategia </t>
  </si>
  <si>
    <t>Actividad programada para el segundo trimestre de 2018.</t>
  </si>
  <si>
    <t>El grupo asignado en temas de contratación como apoyo para la secretaria general encargados de la gestión contractual, enfocaron sus esfuerzos en satisfacer a totalidad las necesidades contractuales del Instituto, por tal razón adelantaron el 100% de la contratación requerida para el periodo por cada una de las áreas, cada uno de los procesos fue debidamente publicado en el portal único de contratación SECOP II, a la fecha se encuentra publicado en la plataforma de Colombia compra eficiente: 119 contratos, 1 aceptación de oferta de mínima cuantía y 5 ordenes de compra en tienda virtual.</t>
  </si>
  <si>
    <t>Se trabajo conjuntamente con Julieth Diaz el día 22 de marzo de 2018 y se actualizaron los riesgos del proceso, estableciéndose los siguientes riesgos: 1) Incumplimiento de términos en la respuesta a Derechos de Petición; 2) Incumplimiento en las respuestas a solicitudes  jurídicas internas y; 3) Vencimiento de términos, para contestar demandas y conciliaciones que recibe la entidad. Finalmente, se establecieron las acciones a desarrollar para la mitigación y control de riesgos durante la vigencia 2018.</t>
  </si>
  <si>
    <t>Durante el primer trimestre El Secretario General envía comunicación a los jefes de área, en respuesta al comunicado queda constituido el equipo de actualización de la caracterización, con delegados de la subdirección de Gestión educativa, subdirección de promoción y desarrollo, Planeación y sistemas, Oficina asesora jurídica y Servicio al ciudadano. En el primer encuentro de equipo, se hizo una descripción del proceso de construcción de la caracterización durante el 2017, explicando que se identificaron los objetivos, alcance y la priorización de variables. Quedan concertadas las siguientes fechas de encuentro para presentación de avances:  5, 12, 19 y 26 de abril. Se sugiere que Servicio al ciudadano incorpore a la caracterización la información identificada en el desarrollo de los diferentes frentes de trabajo, además de la arrojada a través de la gestión de PQRSD. Para iniciar el ajuste de la caracterización se acuerda: Leer el documento de caracterización del ciudadano, y enviar aportes, revisar el instrumento de captura de información de atención usuarios, entregar avances de la caracterización por dependencia, entrega del documento al Secretario General y al Jefe de la oficina de planeación y sistemas. Con relación a la medición de la percepción de los servicios del INSOR, es una actividad que es liderada por la oficina de planeación. Con relación al documento de diagnóstico sobre la s condiciones de atención incluyente y de accesibilidad está proyectada para el mes de junio</t>
  </si>
  <si>
    <t xml:space="preserve">PQRSD resueltas fuera de tiempo o a punto de vencer, lo que dificulta el reporte a las áreas para la respectiva notificación, no es posible ver la trazabilidad PQRSD en su totalidad, lo cual dificulta consultar la solicitud para efectos de seguimiento por parte de instancias internas o entes de control externos, El radicado de las PQRSD no es único, ya que el sistema genera un radicado de entrada y otro de salida lo que dificulta el seguimiento de las solicitudes, no se cuenta con opción de ingreso de datos demográficos que aportan a conocer el lugar de procedencia de nuestros usuarios, Entre los datos estadísticos que arroja el sistema no aparece la fecha de cierre de la PQRSD lo que dificulta la elaboración de: informes trimestrales de PQRSD, reporte de indicadores, reporte de riesgos, emitir alertas de PQRSD fuera de tiempo o a punto de vencer, otros reportes solicitados por la oficina de planeación y la oficina de control interno. En respuesta a las solicitudes enviadas a través de correo electrónico se solucionaron las siguientes situaciones:  Se habilitaron permisos para Johanna Balaguera y Ana Vargas para la creación de PQRSD, La oficina de Servicio al ciudadano recibió información de las PQRSD por canal de atención, lo que nos permitió generar reporte de SUIT, acompañamiento permanente a una de las funcionarias de Servicio al ciudadano para la creación de PQRSD, se parametrizaron las tipologías de PQRSD teniendo como referente el protocolo de Servicio al ciudadano, el proveedor habilitó un permiso para que desde el usuario prado se tuviera acceso al archivo digital, durante el primer trimestre, se ha trabajado en la activación de la IP para el módulo de PQRSD de manera que los ciudadanos puedan crear la solicitud directamente y repuesta. </t>
  </si>
  <si>
    <t>El Desarrollo de Campañas internas de cultura de Servicio al ciudadano, se reprogramó para el mes de abril de 2018, de acuerdo a los lineamientos de la dirección -Se desarrolló el primer encuentro de la dirección con los ciudadanos y organizaciones que realizaron la solicitud correspondiente, en este encuentro se atendieron tres usuarios y una organización con el propósito de atender sus inquietudes los cuales proceden de las ciudades de Armenia, Valledupar, Villavicencio y Bogotá -Se realizó la consolidación de las PQRSD enviadas a través del formulario online, el SAC y ORFEO, en la que se gestionaron un total de 474 PQRSD</t>
  </si>
  <si>
    <t xml:space="preserve">Se construye Plan de Racionalización 2018 y se publica en la Plataforma SUIT-  http://www.insor.gov.co/descargar/estrategia_racionalizacion_tramites2018.pdf
Se Anexa como capitulo en el Plan Anticorrupción y Atención al Ciudadano 2018 Versión 1 publicado el 31 de Enero 2018: http://www.insor.gov.co/descargar/Plan_Anticorrupcion_Atencion_Ciudadano_2018_V1.pdf
Se asume un tipo de racionalización administrativa.
Compromiso: Implementar una mejora tecnológica con la adquisición de equipos y software para prestar el servicio de asesoría y asistencia en Bogotá y a nivel nacional por medio del uso de Internet. </t>
  </si>
  <si>
    <t>* Se construye el Plan de Participación Ciudadana en la Gestión Pública del INSOR para la vigencia 2018 de forma colaborativa con las destinas áreas de trabajo que tienen contacto directo con la ciudadanía y grupos de valor de la Entidad
* Se publica el Plan de Participación Ciudadana en la Gestión Pública del INSOR para la vigencia 2018 en el portal web oficial de la Entidad el 31 de enero de 2018
* Se socializa el Plan de Participación Ciudadana en la Gestión Pública del INSOR para la vigencia 2018 entre los servidores públicos de la Entidad mediante correo electrónico, en el marco de la estrategia de comunicaciones interna del INSOR
* Se promueven ajustes (ampliaciones y modificaciones) al Plan de Participación Ciudadana en la Gestión Pública del INSOR para la vigencia 2018, en coherencia con los requerimientos específicos de la Política de Participación Ciudadana en la Gestión Pública del nuevo Modelo Integrado de Planeación y Gestión-MIPG
Está pendiente de publicar la nueva versión del Plan de Participación Ciudadana en la Gestión Pública del INSOR para la vigencia 2018, la cual está programada para la segunda semana del mes de abril de 2018</t>
  </si>
  <si>
    <t>* Se construye la Estrategia de Rendición de Cuentas del INSOR para la vigencia 2018 de forma colaborativa con las distintas áreas de trabajo de la Entidad
* Se publica la Estrategia de Rendición de Cuentas del INSOR para la vigencia 2018 en el portal web oficial de la Entidad el 31 de enero de 2018
* Se socializa la Estrategia de Rendición de Cuentas del INSOR para la vigencia 2018 entre los servidores públicos de la Entidad mediante correo electrónico, en el marco de la estrategia de comunicaciones interna del INSOR
* Se promueven ajustes (ampliaciones y modificaciones) a la Estrategia de Rendición de Cuentas del INSOR para la vigencia 2018, en coherencia con los requerimientos específicos de la Política de Participación Ciudadana en la Gestión Pública del nuevo Modelo Integrado de Planeación y Gestión-MIPG
Está pendiente de publicar la nueva versión de la Estrategia de Rendición de Cuentas del INSOR para la vigencia 2018, la cual está programada para la segunda semana del mes de abril de 2018</t>
  </si>
  <si>
    <t>La evaluación de los resultados obtenidos en la implementación de las estrategias de Participación Ciudadana y Rendición de Cuentas es una actividad programada para ejecutar en dos momentos: un análisis parcial para el mes de junio, y un análisis consolidado para entregar en el mes de diciembre, en consecuencia con los tiempos de Rendición de Cuentas Interna y Externa de la Entidad. No obstante, se tomará como base los resultados obtenidos en los reportes trimestrales, relacionados en e los productos 88 y 91 de la presente matriz de reporte.</t>
  </si>
  <si>
    <t>Se  elabora Autodiagnóstico y el  Plan Operativo de Gobierno abierto de acuerdo a los lineamientos del MIPG y requerimientos del MINTIC
Se consolida en el Plan de Gobierno de Digital.</t>
  </si>
  <si>
    <t>En el mes de febrero se realizó el Autodiagnóstico de la Política de Gestión Y Desempeño emitida por Función Pública. Donde se llega a una calificación de 52 puntos, teniendo en cuenta este resultado se establece el plan operativo de la vigencia.</t>
  </si>
  <si>
    <t>Se establece Campaña para fortalecer la toma de decisiones basada en resultados, esta estrategia esta acompañada de la Dirección y comunicaciones, con el fin de mejorar el reporte por parte de las áreas, consiste en una carrera de Formula 1, donde se le da a conocer a la Entidad el cumplimiento de las metas establecidas en los indicadores de gestión de proceso, plan de acción y proyectos de inversión</t>
  </si>
  <si>
    <t>Se realizó la actualización del PGD y del PINAR, teniendo en cuenta la normatividad vigente del Archivo General de la Nación y con el apoyo de los lideres de los procesos que participan en las diferentes actividades relacionadas con estos planes. - Se enviaron los dos planes PGD y PINAR, para aprobación del comité de gestión y desempeño en mes de febrero de 2018, los cuales fueron aprobados en sesión del mismo mes.</t>
  </si>
  <si>
    <t xml:space="preserve">Se  elabora Autodiagnóstico y el Plan Operativo de Transparencia, acceso a la información pública y lucha contra la corrupción con las áreas responsables </t>
  </si>
  <si>
    <t>Se realiza seguimiento al  Plan operativo identificando las tareas a realizar: 
Mesa de Trabajo Autodiagnóstico-&gt; Transparencia /Pasiva / Servicio al ciudadano.
formato cumplimiento de Criterios transparencia pasiva.
se realiza Publicación Plan Participación Ciudadana en la Gestión - Estrategia de rendición de cuentas : Transparencia activa
Se realiza Publicación Plan Anticorrupción y Atención al Ciudadano 2018  Transparencia activa    
se elabora Propuesta Actualización Esquema de Publicación de información Versión 3 - en revisión por  proceso de  rediseño Portal Web- Contenidos 
Consolidado Matriz de Comunicaciones MIPG
Evidencia Publicación Información Según ley 1712 de 2015</t>
  </si>
  <si>
    <t>En el proceso de construcción de una metodología/procedimiento(s) para desarrollar la política la gestión del conocimiento en el INSOR, se llevaron a acabo las siguientes acciones:
- Conformación de un equipo de trabajo para liderar la política en la Entidad
- Propuesta de dos instrumentos para la consolidación de un autodiagnóstico de la dimensión "Gestión del Conocimiento" en el INSOR
- Articulación del Plan de Inducción y Reinducción de la Entidad con la dimensión "Gestión del Conocimiento" en el INSOR
- Participación del INSOR en la Escuela Corporativa, un espacio abierto por el Ministerio de Educación para reconocer la experiencia, promover el aprendizaje entre pares y fortalecer conocimientos y habilidades de los colaboradores del sector
- Solicitud de apoyo al Ministerio de Educación para que haga acompañamiento en lo relacionado con la aplicación de la dimensión "Gestión del Conocimiento" en el INSOR, teniendo en cuenta las orientaciones del DAFP y los avances del Ministerio en la Materia.
Finalmente, hay que anotar que la consecución de éste producto está fijada para el segundo trimestre de 2018, tal como consta en el Plan de Acción de la Entidad y el Plan Operativo de la dimensión en cuestión.</t>
  </si>
  <si>
    <t>La consecución de éste producto está fijado para el segundo, tercero y cuarto trimestre de 2018, tal como consta en el Plan de Acción de la Entidad y el Plan Operativo de la dimensión en cuestión.</t>
  </si>
  <si>
    <t>Para el cumplimiento del Plan de fortalecimiento del MECI, se ejecutaron cuatro (4) actividades, de las cinco (5)  programadas para el periodo. La actividad restante se ejecutó en un 60%.  A continuación se relacionan los avances logrados durante el primer trimestre de 2018: 1). Se elaboró y aprobó  El plan Estratégico de Talento Humano 2).  El Grupo de talento Humano realizó la primera campaña de sensibilización de los valores incorporados en el código de integridad, enfocada al cuidado de la nueva sede con mensajes de sensibilización a los servidores  públicos, como honestidad, respeto, igualdad y diligencia. 3). El "Procedimiento administración integral del riesgo" fue revisado, ajustado y presentado para aportes y comentarios de las partes intervinientes (pendiente su aprobación). 4) Se desarrollo Campaña de Tips de seguridad de la información a través del boletín interno, envió correo de vulnerabilidad de Malware.  5) El programa anual de auditoria 2018 fue aprobado mediante acta 01 del Comité Institucional de Control Interno; así mismo, a  se ejecutaron 20 de las 21  auditorias programadas para el periodo. Conforme a lo anterior el Plan de trabajo para el fortalecimiento del MECI obtuvo un porcentaje de cumplimiento del 11.75%.</t>
  </si>
  <si>
    <t>Integrantes Comité de Contro interno, Jefe de Oficina Asesora de Planeación y Sistemas, Asesora con funciones de control interno, Coordinadora  Grupo de Talento Humano, Lideres de proceso.</t>
  </si>
  <si>
    <t>Se elaboró y aprobó el progre aprobó y dio inicio al Programa Anual de Auditoría. Para el primer semestre se programaron 21 informes de ley y seguimientos, de los cuales se elaboraron 20: Evaluación por Dependencias; Seguimiento Plan de Mejoramiento Institucional; Seguimiento Indicadores; Gestión Contractual – SIRECI; Austeridad (Seguimiento a los Gastos de Funcionamiento - Rep. Legal); Seguimiento al Plan Anticorrupción; Seguimiento a la estrategia de Rendición de Cuentas a la Ciudadanía; Seguimiento de riesgos institucionales y de corrupción; Seguimiento Plan de Mejoramiento Contraloría (Sireci); Seguimiento Ejecución Presupuestal; Seguimiento a la Administración de la entidad sobre la Gestión de Quejas; Sugerencias y Reclamos (Estatuto Anticorrupción); Seguimiento Plan de Acción Institucional; Seguimiento Plan Sectorial; Pormenorizado del Estado de Control Interno; Evaluación del Sistema de Control Interno Contable; Seguimiento Ekogui; Consolidación y Transmisión Rendición Cuenta  Anual consolidada; Sobre el Cumplimiento de Normas en Materia de Derechos de Autor sobre Software – Anual; Personal y Costos (Contraloría -Sireci) y el Informe de Evaluación del Cumplimiento de las Obligaciones Establecidas a los Usuarios SIIF.</t>
  </si>
  <si>
    <t>Se cuenta con la versión preliminar del informe de ejecución de las alianzas formalizadas a la fecha, así como de las alianzas que están en proceso de gestión.</t>
  </si>
  <si>
    <t>Se cuenta con el informe de las asesorías por demanda realizadas a la fecha.</t>
  </si>
  <si>
    <t>En el marco de los servicios de asesoría y asistencia técnica que se adelantaron durante el segundo trimestre del año, se cualificaron 1022 agentes educativos, lo que sumado a los 386 agentes cualificados durante el primer trimestre nos da un acumulado de 1408 agentes educativos cualificados a la fecha.</t>
  </si>
  <si>
    <t>Con forme a lo establecido, se realiza la escritura del los apartados del documento de la estrategia integral para el mejoramiento de la calidad educativa de la población sorda, lo cual deriva en el documento que se anexa, el cual está sujeto a eventuales ajustes.</t>
  </si>
  <si>
    <t>Informe proyectado para el ultimo trimestre</t>
  </si>
  <si>
    <t>Para el cierre del segundo trimestre, se proyectó tener un avance de ajuste conforme a las observaciones del 50%, sin embargo solo se logró un porcentaje menor debido a una segunda acción de revisión, la cual conjugó la mirada de un numero mayor de lectores externos, lo cual permitió profundizar mucho más en el nivel de ajustes a realizar.
Se adjunta el documento de nuevas revisiones, adicional al que se empezó a ajustar conforme a la actividad planteada.</t>
  </si>
  <si>
    <t>1. Documento lineamientos u orientaciones para la creación de programas a nivel profesional en Instituciones Educación Superior. (propuesta inicial) 
2. Reunión con la Universidad Distrital Francisco José Caldas para la formación de intérpretes,  
3. Reunión virtual con representantes de la Universidad Instituto Tecnológico Metropolitano de Medellín para la formación de intérpretes 
4. Consulta pública y mesas de validación en Medellín e Ibagué de las Normas Sectoriales de Competencias Laborales –NSCL- de intérpretes y guías intérpretes con la asistencia de 31 personas sordas y 31 oyentes 
Se realizó los ajustes de las Normas Sectoriales de Competencia Laborales para revisión metodológica por el SENA.</t>
  </si>
  <si>
    <t xml:space="preserve">1. Traducción a LSC al proyecto de norma DE013/2015, “SERVICIOS DE INTERPRETACIÓN. REQUISITOS Y RECOMENDACIONES GENERALES”, correspondiente a la norma ISO 18841 ”Interpreting Services General Requirements and Recommendations:
a. Revisión y edición de la norma traducida a LSC;                          
b. organización de lanzamiento de Consulta pública en alianza con ICONTEC, en la cual se inscribieron 75 personas;                                                                            
c. inclusión de la norma en el portal del INSOR en el campo de intérpretes;                                                                 
d. edición del video de presentación de la norma con sub-titulación en inglés;                                            
e. divulgación del video 1, de la  presentación de la traducción de la norma en LSC  en la reunión plenaria del Comité Técnico 37, Subcomité 5 (SC5) “Language and Terminology”, de la Organización Internacional de Normalización (ISO), llevada a cabo el 15 de junio en la ciudad de Hangzhou (China). 
f. Asistencia a reuniones del comité técnico de 217 de lenguaje y terminología del INSONTEC.  
2. RENI y ENILSCE
a. Documentos normativos: archivos leyes: 324 de 1996, 982 de 2005, l1346 de 2009, 1618 de 2013.
Aviso de privacidad y tratamiento de datos personales. 
Resolución de calificación de la ENILSCE.  
b. Propuesta de Resolución y guía del RENI y ENILSCE del INSOR
c. Ajustes al aplicativo: elaboración de logo aplicativo: ajuste tres botones del home, textos ajustados del aplicativo según Resolución 10185. 
d. Instructivos de RENI y CONSULTE RENI
e. Propuesta preguntas frecuentes. 
f. Propuesta roles y perfiles de profesionales en el proceso de alistamiento, aplicación, evaluación y calificación de la ENILSCE. 
g. Propuesta estrategia de comunicaciones y realización de dos videos de divulgación (consulta pública resolución del INSOR y divulgación resolución del 10185 /2018 MEN.
h. Documento de competencias técnicas y fases del RENI-ENILSCE. 
i. Actas de reuniones en dirección. 
</t>
  </si>
  <si>
    <t xml:space="preserve">A. Pre-comité interinstitucional de Planeación Lingüística de la Lengua de Señas Colombiana -OPLLSC:  Se realizaron 3 reuniones en los meses de abril, mayo y junio.  En este contexto se avanzó en con la construcción de insumos para la elaboración de documento: “Orientaciones para la Planeación Lingüística de la Lengua de Señas Colombiana  1. Objetivo; 2. Documento de normatividad (INSOR) y esquema de política (FENASCOL); 3. Esquema para realizar estudio de caracterización de las personas sordas usuarias de la LSC (Observatorio social INSOR); 4. Propuesta de conversatorios regionales y nacionales de PL (UNAL, UPN, FENASCOL, INSOR).
B. Estrategia de cualificación para la enseñanza de la LSC como lengua meta a oyentes. 
Se realizaron reuniones con la Universidad Distrital FJC con el fin de proponer realizar un diplomado dirigido a personas sorda con pre-grado para la enseñanza de la LSC como segunda lengua y asesorar al Instituto de Lenguas de la Universidad Distrital ILUD, para el desarrollo de cursos de LSC. En este contexto, se realiza la entrega del documento: “Orientaciones pedagógicas y didácticas para la enseñanza de la lengua de señas colombiana como lengua meta: A1”. 
</t>
  </si>
  <si>
    <t xml:space="preserve">1. Elaboración de cinco guiones de anotaciones gramaticales para colocar en el campo del diccionario de LSC-español: a. Introducción al campo del diccionario; b. Campo de diccionario cotidiano; c. Campo de repositorio académico; d. Búsqueda por configuración manual; d. búsqueda por alfabeto.  </t>
  </si>
  <si>
    <t xml:space="preserve">a. Realización de la producción video-grabada 39 entradas del diccionario cotidiano constituidas por seña, significado y definición, para un total aproximado de 117 videos.  
b. Video conferencia con el SENA con el propósito de realizar la recolección de vocabulario académico. 
c. Matriz final de 425 entradas, se entrega al coordinador de contenidos accesible para subir al aplicativo con actualización de configuraciones manuales a las que pertenecen.
</t>
  </si>
  <si>
    <t>Avance 1er Trim</t>
  </si>
  <si>
    <t xml:space="preserve"> 2do Trim</t>
  </si>
  <si>
    <t>Avance 2do Trim</t>
  </si>
  <si>
    <t>Durante el segundo trimestre se realizaron en total 47 ajustes para la accesibilidad de la información y/o contenidos de comunicación por demanda para personas sordas, así:
*Abril: 15
*Mayo: 20
*Junio: 12</t>
  </si>
  <si>
    <t xml:space="preserve">El día 28 de mayo se llevo a cabo una reunión para socializar con la Oficina Asesora de Planeación y Sistemas el diseño de la interfaz del sitio web y de acuerdo a las recomendaciones realizadas el 21 de Junio la Subdirección de Promoción y Desarrollo,  remitió a la Oficina Asesora de Planeación y Sistemas los ajustes al diseño de la interfaz del micrositio, así como el mapa de navegación y un inventario de contenidos, para realizar la migración de los contenidos desde el portal del observatorio a BIDES (Banco de Información sobre el entorno de derechos de las personas sordas).   En esta etapa se acordará un cronograma de actividades para determinar el avance de la implementación del micrositio. </t>
  </si>
  <si>
    <t>Se realiza actualización al Plan Anticorrupción y Atención Ciudadano 2018 versión 2,  se realiza su publicación en el portal Web de la entidad : http://www.insor.gov.co/descargar/Plan_Anticorrupcion_Atencion_Ciudadano_2018_V2.pdf</t>
  </si>
  <si>
    <t>Se realiza el levantamiento de evidencias por parte de la oficina de planeación y el Seguimiento por parte de la Oficina control Interno al Plan Anticorrupción y Atención al Ciudadano 2017 - Versión 2  correspondiente al I cuatrimestre 2018:
http://www.insor.gov.co/descargar/Seguimiento_Plan_Anticorrupcion_30_04_2018.pdf</t>
  </si>
  <si>
    <t>Meta cumplida en el primer trimestre</t>
  </si>
  <si>
    <t>En el mes de Abril se ejecutaron  741 Millones  que equivalen al 99.5% con respecto a $744 millones asignados.         
En el mes de Mayo se ejecutaron 702 Millones  que equivalen al 95.5% con respecto a $736 millones asignados.  
Junio se ejecutaron $872 Millones  que equivalen al 99% con respecto a $874 millones asignados;                                          es decir que en el II trimestre de 2018 se ejecutaron $2.316 millones que equivalen al 98%  con respecto a $2.355  millones asignados.</t>
  </si>
  <si>
    <t>Los Estados Financieros  correspondiente al I trimestre de la vigencia 2018, se validaron  y transmitieron  a través  del Sistema Consolidador  de Hacienda CHIP el 22 de junio  de 2018, de acuerdo a la fecha establecida por la Contaduría General de la Nación;  Igualmente se encuentran publicados en la página web del INSOR.</t>
  </si>
  <si>
    <t>El INSOR en el II trimestre de la vigencia 2018, a nivel de compromisos  ejecutó el 65%, es decir $5.542 millones con  respecto al total del presupuesto vigente  que es de $8.565 millones.                                                                                       En el I y II trimestre de 2018, se destaca el desempeño en el rubro de inversión con un cumplimiento del 82% de la meta establecida, comprometiendo $3.053 millones de $3.703 millones apropiados en este rubro. Igualmente se resaltan los esfuerzos en el rubro de gastos generales que alcanza el 55% de ejecución durante el periodo en mención, comprometiendo $304 millones de $553 millones apropiados.  En cuanto al rubro de gastos de personal, la meta propuesta está estrechamente relacionada con el cumplimiento de las obligaciones que tiene la Entidad con el personal de planta para su normal funcionamiento, comprometiendo el 39%. No obstante, este rubro viene cumpliendo su ejecución de acuerdo con lo programado.</t>
  </si>
  <si>
    <t xml:space="preserve">La actividad se encuentra programada para el mes de diciembre de 2018, sin embargo dentro de las tareas desarrolladas para su avance se lleva acumulado para el primer semestre la formulación de los Planes operativos para cada uno de los subsistemas que conforman el Sistema  de gestión, se realizo la actualización de la Resolución para el funcionamiento del Sistema de gestión y se realizo monitoreo al plan de trabajo del Sistema de gestión para el primer semestre. </t>
  </si>
  <si>
    <t xml:space="preserve">Se encuentra publicada y actualizada información relacionada con mecanismos para la atención al ciudadano: canales, horarios, dirección teléfono, carta del trato digno, Informes trimestrales de PQRSD, Protocolo de Servicio al ciudadano y respuesta a preguntas frecuentes en LSC. </t>
  </si>
  <si>
    <t>La carta del trato digno se encuentra publicada en la página WEB del INSOR, en el área de atención a ciudadanos en formato físico y en las redes sociales de INSOR en formato audio visual (video)</t>
  </si>
  <si>
    <t>Se ajusta el Plan de Participación Ciudadana en la Gestión Pública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del Plan de Participación fue aprobada mediante Acta en la sesión del Comité de Gestión y Desempeño del INSOR el día 24 de abril de 2018.
El Plan de participación ciudadana actualizado fue publicado en el portal web del INSOR el día 03 de mayo de 2018, mediante link: http://www.insor.gov.co/descargar/Plan_de_Participacion_al_Ciudadana_Gestion_INSOR2018V2.pdf 
Asimismo, el documento fue socializado al interior de la Entidad mediante correo electrónico, emitido por la Oficina de Comunicaciones y Prensa el día 01 de junio de 2018, dando cumplimiento al 100% al producto en el tiempo estimado.</t>
  </si>
  <si>
    <t>Se diseñó, socializó y ajustó el formato/formulario de seguimiento a resultados por cada actividad desarrollada en el Plan de Participación, y se puso en línea mediante link: https://bit.ly/2qG6NTy para uso de todas las personas responsables de actividades relacionadas en el plan de participación ciudadana, las cuales fueron informadas mediante correo electrónico el día 26 de abril de 2014
Se dispone de la matriz de seguimiento a resultados obtenidos en las actividades desarrolladas en Participación durante el primer semestre de la vigencia 2018.
Se emite informe ejecutivo de seguimiento a la ejecución de la política de participación ciudadana para la generación del informe de gestión institucional con corte a mayo de 2018.</t>
  </si>
  <si>
    <t>La primera parte del análisis de los resultados obtenidos en la implementación del Plan de Participación Ciudadana corresponde al informe ejecutivo remitido para la mostrar la gestión institucional en materia de esta política con corte a 30 de mayo de 2018, insumo en el informe de gestión INSOR 2018, publicado como requisito de la Audiencia Pública de Rendición de Cuentas Externa de la Entidad a desarrollar el 12 de julio de 2018. No obstante, se incluyeron los resultados obtenidos en los reportes trimestrales, relacionados en el producto 88 de la presente matriz de reporte.</t>
  </si>
  <si>
    <t>Se ajusta la estrategia de rendición de cuentas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 la estrategia fue aprobada mediante Acta en la sesión del Comité de Gestión y Desempeño del INSOR el día 24 de abril de 2018.
la estrategia de rendición de cuentas del INSOR actualizada fue publicada en el portal web del INSOR el día 03 de mayo de 2018, mediante link:http://www.insor.gov.co/descargar/Estrategia_Rendicion_de_Cuentas2018_V2.xlsx 
Asimismo, el documento fue socializado al interior de la Entidad mediante correo electrónico, emitido por la Oficina de Comunicaciones y Prensa el día 01 de junio de 2018, dando cumplimiento al 100% al producto en el tiempo estimado.</t>
  </si>
  <si>
    <t>Se diseñó, socializó y ajustó el formato/formulario de seguimiento a resultados por cada actividad desarrollada en la Estrategia de Rendición de Cuentas, y se puso en línea mediante link: https://bit.ly/2qG6NTy para uso de todas las personas responsables de actividades relacionadas en la estrategia, las cuales fueron informadas mediante correo electrónico el día 26 de abril de 2014
Se dispone de la matriz de seguimiento a resultados obtenidos en las actividades desarrolladas en Rendición de Cuentas durante el primer semestre de la vigencia 2018.
Se genera reporte de seguimiento del I cuatrimestre de 2018 en cumplimiento del Plan Anticorrupción y Atención al Ciudadano 2018.
Se emite informe ejecutivo de seguimiento a la ejecución de la política de participación ciudadana (de la cual hace parte la Estrategia de Rendición de Cuentas) para la generación del informe de gestión institucional con corte a mayo de 2018.</t>
  </si>
  <si>
    <t>La primera parte del análisis de los resultados obtenidos en la implementación de la Estrategia de Rendición de Cuentas corresponde al informe ejecutivo remitido para la mostrar la gestión institucional en materia de la política de participación ciudadana con corte a 30 de mayo de 2018, insumo en el informe de gestión INSOR 2018, publicado el día 12 de junio como requisito de la Audiencia Pública de Rendición de Cuentas Externa de la Entidad a desarrollar el 12 de julio de 2018. No obstante, se incluyeron los resultados obtenidos en los reportes trimestrales, relacionados en el producto 88 de la presente matriz de reporte.</t>
  </si>
  <si>
    <t>Se realizó el seguimiento trimestral al cumplimiento del plan operativo de trabajo, cumpliendo con el 100% de esta actividad para el segundo trimestre.</t>
  </si>
  <si>
    <t>Se realizó la publicación del PGD y del PINAR en la pagina web del INSOR</t>
  </si>
  <si>
    <t>Se elaboró, se envío para aprobación y se publicó el plan de conservación documental</t>
  </si>
  <si>
    <t xml:space="preserve">Se elaboró, se envío para aprobación y se publicó el plan de preservación digital </t>
  </si>
  <si>
    <t xml:space="preserve">De acuerdo al Programa de Gestión Documental se han hecho transferencias documentales, Organización  e Inventarios documentales del Archivo Central en las áreas de contratación e Historias laborales y elaboración de los procedimientos que faltan del proceso de Gestión Documental. De estos se  ingreso a ITS el procedimiento de Planeación Documental para su aprobación. </t>
  </si>
  <si>
    <t>Eliminar actividad plan de acción</t>
  </si>
  <si>
    <t xml:space="preserve">En cumplimiento del programa Anual de Auditoría, durante el segundo trimestre se realizaron los seguimientos e informes de ley que se relacionan a continuación: Arqueos Caja menor, Seguimiento Gestión Educativa, Informe de Austeridad (Seguimiento a los Gastos de Funcionamiento - Rep. Legal), Informe de la Gestión Contractual – SIRECI, Seguimiento al Plan Anticorrupción, Seguimiento Ejecución Presupuestal, seguimiento SIGEP, seguimiento Indicadores, Seguimiento Ley 1712 y Decreto 103, Seguimiento Plan de Acción Institucional, seguimiento Plan de adquisiciones, seguimiento Plan de Mejoramiento Institucional, Seguimiento Plan Sectorial, Seguimiento a la estrategia de Rendición de Cuentas a la Ciudadanía y Seguimiento de riesgos institucionales y de corrupción.
Así mismo se realizaron las auditorías al proceso de Gestión de Contratación y Servicio al Ciudadano </t>
  </si>
  <si>
    <t>Para el cumplimiento del Plan de fortalecimiento del MECI se obtuvieron los siguientes resultados: De las 11 tareas programadas para el segundo semestre de 2018, se ejecutaron tres (3) tareas en un 100%,  (4) tareas están en proceso de ejecución y cuatro (4) no se han iniciado a ejecutar. El porcentaje total de ejecución del plan de trabajo MECI, con corte a 31 de junio de 2018, es del  42 %. anterior el Plan de trabajo para el fortalecimiento del MECI obtuvo un porcentaje de cumplimiento del 11.75%. Dentro de loa avances logrados en el periodo se pueden mencionar los siguientes: Actualización del procedimiento "Administración de acciones preventivas y riesgos institucionales", Campaña de socialización de valores, Elaboración de los documentos "estatuto de auditoria interna" y "Código de ética del auditor"</t>
  </si>
  <si>
    <t>A partir del acompañamiento brindado por el Ministerio de Educación, como cabeza de sector, para la aplicación de la dimensión "Gestión del Conocimiento" en el INSOR, en concordancia con las orientaciones del DAFP y los avances del Ministerio en la Materia, se establecen dos momentos o frentes de acción: el diagnóstico institucional de la dimensión y política y el desarrollo de la iniciativa "mesas del saber institucional" para el intercambio y capitalización de conocimiento en la Entidad. Esto, por supuesto, generó también un ajuste al plan operativo de la dimensión y política institucional.</t>
  </si>
  <si>
    <t>En la implementación del plan de trabajo diseñado, se desarrollaron las siguientes actividades:
* El diligenciamiento de la encuesta de diagnóstico institucional aportada por el Ministerio de Educación Nacional-MEN para conocer el estado actual de la dimensión y política de gestión del conocimiento en el sector educativo
* La producción de un documento interno de diagnóstico institucional de la dimensión y política de gestión del conocimiento, donde se detallan los avances en cada eje de intervención
* Adicionalmente, se tuvo una participación activa de la Jornada de Inducción y Reinducción desarrollada en el INSOR el día 18 de mayo de 2018, donde cada uno de los procesos expusieron sus funciones principales y apuestas para la vigencia. La memoria del evento se encuentra disponible en: https://spark.adobe.com/page/t3sBjMK8LSRxN/
* Entre los meses de julio y septiembre de 2018 se desarrollarán las 3 sesiones programadas de "mesas del saber institucional" para el intercambio y capitalización de conocimiento en la Entidad.</t>
  </si>
  <si>
    <t>Se elaboró el procedimiento de planeación documental, se inició con los procedimientos de disposición de documentos, preservación a largo plazo, valoración documental y consulta y préstamo de documentos</t>
  </si>
  <si>
    <t>Se realizó la actualización al plan operativo de la política de Transparencia, acceso a la Información pública y lucha contra la corrupción Versión 2</t>
  </si>
  <si>
    <t xml:space="preserve">1.- Se envió la matriz de activos de información al Secretario General para llevarla a Comité de Gestión y Desempeño para su aprobación y posterior publicación en pagina WEB.               
2.- Se entrego al Asesor Jurídico la matriz de los activos de información para diligenciar los campos de Indicie de información clasificada y reservada. </t>
  </si>
  <si>
    <t>Se realiza seguimiento al  Plan operativo identificando las tareas a realizar: 
se realiza Publicación Plan Participación Ciudadana en la Gestión versión 2 - Estrategia de rendición de cuentas Versión 2: Transparencia activa
Se realiza Publicación Plan Anticorrupción y Atención al Ciudadano 2018  Versión 2 Transparencia activa    
se Aprueba y Publica   Actualización Esquema de Publicación de información Versión 3 - e
Evidencia Publicación Información Según ley 1712 de 2015
Se publica Informe de Peticiones, Quejas, Reclamos, Sugerencias y Denuncias I Trimestre 2018</t>
  </si>
  <si>
    <t>Se implementó el 25% del plan de comunicaciones de acuerdo con lo previsto, reportando un avance acumulado del 50%. En comunicación interna se realizaron 3 boletines; 6 protectores de pantalla; 7 fondos de pantalla; 7 campañas para público interno; envío de 80 mensajes por el chat institucional con información sobre actividades institucionales;  se enviaron 80 correos de apoyo a otras áreas; se hicieron 4 concursos internos; 4 publicaciones  en la intranet; se reenviaron 27 correos al área de atención al ciudadano con solicitudes externas y se hicieron 173 publicaciones en carteleras digitales internas. En el componente de prensa se hicieron 17 publicaciones en el portal, se enviaron 3 boletines de prensa a medios de comunicación nacionales, se gestionaron 15 publicaciones en los medios de comunicación y se organizaron 3 eventos institucionales; en comunicación digital se hicieron 787 publicaciones en redes sociales y se dio respuesta a 416 comentarios de ciudadanos y en producción gráfica y audiovisual se elaboraron123 recursos gráficos y 66 videos, además del cubrimiento videográfico de 16 actividades de las áreas misionales.</t>
  </si>
  <si>
    <t>1. En este trimestre se revisan y actualizan los indicadores de los procesos: Bienes y servicios, Gestión Educativa, Promoción de Derechos, Talento Humano y se crean los indicadores estratégicos de la Entidad. 
Adicional se hace un acompañamiento por parte de la Oficina Asesora de Planeación y Sistemas al proceso de Servicio al Ciudadano respecto a las fuentes de información para el reporte d ellos indicadores del Proceso.
2. Se actualiza el procedimiento de Seguimiento y medición</t>
  </si>
  <si>
    <t>Los procesos reportaron la gestión de los indicadores y riesgos del primer trimestre del 02 al 13 de abril.
Los planes de mejoramiento no se reportaron debido a que la Oficina de Control Interno estaba depurando las No conformidades de 2017.
La oficina Asesora de Planeación y sistemas, realizó acompañamiento para la interpretación de los resultados de indicadores y realizó el monitoreo respectivo a los reportes.
Adicional en el Comité de Gestión y desempeño en el mes de abril, se realizó el análisis de los resultados FURAG.</t>
  </si>
  <si>
    <t>En el segundo trimestre, la oficina Asesora de Planeación y Sistemas elaboro un informe del cumplimiento de la gestión en Plan de Acción. Informe de gestión de indicadores del primer trimestre</t>
  </si>
  <si>
    <t>Se construyó informe de gestión de enero a mayo del 2018, con la información aportada por las áreas y se publico en el portal web del insor el 12 de junio, con el fin de divulgar la gestión institucional previa a la realización de la audiencia publica de rendición de cuentas que se desarrollará el 12 de julio del 2018.  Para consultar el documento ingrese: http://www.insor.gov.co/descargar/Informe_Gestion_2018_1.pdf</t>
  </si>
  <si>
    <t>El INSOR programó ejecutar junio 30 de 2018 $3.668.698.042 y ejecutó $3.357.160.776 con un avance de cumplimiento del 92%; así mismo se programó realizar 138 contratos ejecutando a junio 30 - 131 contrato con un avance de cumplimiento del 95%; en los ajustes al PAA se modificaron 26 líneas por un valor de $995.139.523,48, creadas 7 líneas por valor de $234.904.805, y eliminadas 2 líneas por valor de 446.635.847.</t>
  </si>
  <si>
    <t>Se trabajo con el apoyo de Jorge Espinoza contratista de la Oficina Asesora de Planeación y Sistemas, en la elaboración, revisión y expedición de la Resolución 299 del 29 de junio de 2018, “Por la cual se conforma el Comité de Conciliación y Defensa Judicial del Instituto Nacional para Sordos – INSOR, se establece su reglamento y se deroga la Resolución 174 de 2014", logrando así el producto propuesto. Se reportara en el segundo trimestre.</t>
  </si>
  <si>
    <t>Se trabajo con el apoyo de Jorge Espinoza contratista de la Oficina Asesora de Planeación y Sistemas, en la revisión y actualización del procedimiento de defensa juridica del INSOR, el cual fue tramitado a través del Sistema de Gestión de Calidad, logrando así el producto propuesto.</t>
  </si>
  <si>
    <t xml:space="preserve">El equipo designado para la actualización de la caracterización conformado por profesionales de las diferentes áreas, se reunió el 5, 12, 19 y 26 de abril. Frente a la actualización del documento se definió: tomar la información surgida en 2017 en las diferentes dependencias, omitir el apartado de usuarios potenciales, citar documentos institucionales, fuentes y normatividad, actualizar los apartados: uso de canales, solicitudes por eje temático, realizar un ejercicio de unificación de estilo en la redacción del documento, actualizar información de portafolio de servicios, actualizar datos de contacto y canales oficiales de atención, Ajustar la tabla de variables, dejar como anexo la lista de entidades publicas y privadas, omitir las conclusiones dado que el documento arroja la información de manera clara cumpliendo con el objetivo del documento. Se construyó y aplicó un instrumento y preguntas claves para alimentar la caracterización teniendo en cuenta las acciones del 2017.
El documento queda estructurado así: A. introducción, B. Características y requerimientos de los ciudadanos , usuarios y grupos de interés del INSOR, Servicio al ciudadano y áreas misionales: Títulos: áreas misionales y Servicio al ciudadano, Tipo de usuarios (Persona Natural/Persona jurídica) Sector privado: Organizaciones civiles y empresas, Sector Publico: Entidades de orden Nacional/territorial, Orden municipal y Departamental, Gráfica participación, entidades por categorías, canales de atención, Temática, Lugar de procedencia de los ciudadanos y entidades atendidos por INSOR. C. Anexos El 2 de mayo de se envía el documento final al Secretario General y al Jefe de la oficina de planeación y el 20 de junio se socializa a los servidores del INSOR a través de correo electrónico  </t>
  </si>
  <si>
    <t xml:space="preserve">Se ajusta la encuesta de satisfacción, se adiciona una pregunta sobre la percepción del ciudadano frente a los servicios del INSOR. Se envía a través de correo electrónico a todos los ciudadanos que enviaron PQRSD de enero a junio de 2018  De las personas que diligenciaron el formulario el 55% fueron personas sordas y el 45% restante fueron personas oyentes. Los ciudadanos que presentaron solicitudes en la mayoría de los casos son de Bogotá, y otros municipios aledaños a la capital.  Otros son de departamentos de la costa atlántica, Antioquia, Pasto y Valle del Cauca. El canal donde se registró un mayor número de respuestas fue el de correo electrónico con 55% del total de formularios diligenciados. 
Con relación al ITEM claridad en la información en el CANAL PRESENCIAL el mayor porcentaje lo ocupó la calificación de excelente con el (60%). CANAL TELEFÓNICO:  la calificación de Excelente fue la más frecuente con un (67%), seguida de aceptable con el (33%). CORREO ELECTRÓNICO: el mayor porcentaje lo ocupó la calificación de bueno con el (42%), seguido de la calificación de excelente con el (37%).  CORREO CERTIFICADO: tuvo un porcentaje de bueno con el (100%) en relación a todas las respuestas. PAGINA WEB: el (38%) de los usuarios lo calificaron como excelente. Este mismo valor lo tuvo la calificación de bueno con el (38%). VIDEO CHAT EN LSC: el mayor porcentaje lo ocupó la calificación de excelente con el (50%). En segundo lugar se encuentra la calificación de aceptable con el (33%). 
Algunas de las observaciones frente a la pregunta de ¿como le gustaría que fuera el servicio que presta el INSOR? estuvieron encaminadas a felicitar al INSOR por la gestión que ha realizado, otras comentaron que les gustaría que el servicio fuera más ágil, proactivo y personalizado y tener un sistema de mayor interacción con la comunidad sorda. También se dijo que la entidad a veces no brinda respuesta a las peticiones o que la respuesta se demora mucho. Adicionalmente hubo un llamado de atención a la entidad para que enfoquen su servicio en los lugares donde la comunidad sorda requiere de más ayuda, sugieren que en cada departamento exista una dependencia del INSOR. </t>
  </si>
  <si>
    <t xml:space="preserve">La ARL Colmena, en el marco del Plan estratégico para la atención de emergencias, genera el Diagnóstico de señalización del INSOR, este documento se constituye en insumo para el diseño de señalización incluyente y accesibilidad para todos. Este diagnostico está presentado así: Diagnóstico, Generalidades de la entidad, Ubicación urbana, Distribución, diseño e implementación del programa, necesidad de señalizar, selección de las señales más adecuadas, señalización óptica, señalización acústica, señalización olfativa, señalización táctil, aspectos a tener en cuenta para la selección de la señalización, señales de seguridad, colores de señalización y demarcación, identificación de tuberías, balizamiento, señalización de evacuación, NTC 1461 colores y señales de seguridad, adquisición de las señales, normalización interna sobre señalización y demarcación, emplazamiento, formación y entrenamiento, recomendación de señalización y demarcación de área, seguimiento y control del programa, recomendación de señalización y demarcación de áreas, recomendaciones 
</t>
  </si>
  <si>
    <t xml:space="preserve">Se elabora el formulario y se gestiona para aprobación por sistema de gestión de calidad. Este formulario permite que los ciudadanos envíen las PQRSD a través de la WEB del INSOR, (ajuste responsiva). Se envía mesa de ayuda y correos electrónicos para la publicación de este formulario. </t>
  </si>
  <si>
    <t xml:space="preserve">Los avances en la implementación de la estrategia de Servicio al ciudadano, durante el primer trimestre fueron: 
Tu Hora con la Dirección: el encuentro se desarrolló el 1 de Junio se contó con la participación de cuatro personas sordas (dos presenciales y dos vía Skype). Los participantes provienen de: Estados Unidos, Bogotá, Pasto y el municipio de Chía. De estos encuentros la Directora del INSOR escuchó las necesidades de los ciudadanos sobre diversos temas, y se está trabajando en el seguimiento de los compromisos adquiridos con los ciudadanos, en el marco de la esencia de esta estrategia de la Oficina de Servicio al Ciudadano de aportar en trabajar por la garantía del goce  efectivo de la población sorda en el país. 
Campañas externas de Servicio al ciudadano: El 30 de mayo del presente año, se llevó a cabo la campaña informativa Certificado de discapacidad y CPCLO, con la participación de 80 personas sordas o acudientes de manera presencial, y 35 por medio virtual, teniendo así un total de 115 asistentes.  
En cuanto a los conferencistas se tuvo el apoyo de 3 profesionales, 1 del Ministerio de Salud, 1 del Ministerio de Trabajo, 1 de la Junta Nacional de Calificación de Invalidez, además de 5 de la Universidad Nacional quienes apoyaron el desarrollo de un taller preparativo al conversatorio, y sesión de preguntas.  Los temas expuestos durante esa mañana fueron: Certificado de discapacidad y Registro para la Localización y Caracterización de Personas con discapacidad, ¿Qué es el certificado de la pérdida de la capacidad laboral y ocupacional?, El Manual de Calificación de pérdida de la capacidad laboral y ocupacional, Paralelo entre el Manual de la Pérdida de la Capacidad Laboral y Ocupacional MPCLO (decreto 1507 de 2014) y Certificación de discapacidad (resolución 583 de 2018)  y Taller y Conversatorio. El objetivo de la campaña fue Socializar y diferenciar información relacionada con la obtención del Certificado de Discapacidad, Certificado de la Pérdida de la Capacidad Laboral y Ocupacional, temáticas que han sido consultadas en un porcentaje significativo por ciudadanos SORDOS que acuden a la oficina de servicio al ciudadano del INSOR, a fin de orientarlos sobre los procedimientos a realizar en cada uno de ellos, de tal forma que se le brinde respuesta a sus necesidades, intereses y expectativas. 
Ejercicio de Innovación abierta: Se elabora la propuesta del ejercicio de innovación abierta en la que se invita a los participantes a presentar propuestas relacionada con acceso a derechos para la población sorda. Adicionalmente se elabora la estrategia para la convocatoria a través de videos que circularon por las redes a  partir de la ultima semana de junio   
Foros virtuales de participación ciudadana: Se llevó acabo todo el proceso de planeación y convocatorio del foro virtual sobre acceso a consultorios jurídicos de la red de Universidades para la Discapacidad para el día 27 de abril, a pesar de inscripción previa de 15 participantes y la presencia de una representante del Ministerio de justicia, no se conectó ningún participante. Por ello se tomó la decisión de replantear la metodología, mejorando el proceso de convocatoria. Durante el mes de junio se desarrollaron las siguientes acciones: definición del tema del foro virtual, invitación a conferencista al evento, envío masivo de correos electrónicos de acuerdo a bases de datos para invitación a las personas, gestión con comunicaciones para publicación en la página web de la entidad y difusión del evento. Gestión con el equipo de sistemas para la sala de videoconferencias. Esta proyectado desarrollar el foro el del foro virtual que se desarrolló el 6 de julio
Campañas internas: El día 18 de mayo de 2018 en el marco de la jornada de inducción y reinducción se desarrolló la socialización de temas relacionados con Servicio al ciudadano, por el stand pasaron 50 servidores de INSOR, 3 de la Dirección General, 18 de la Subdirección de Gestión Educativa, 15 de la subdirección de Promoción y desarrollo, 3 de planeación y sistemas, 3 de Control interno, 8 de Secretaria General. Los temas abordados fueron:  Protocolo de Servicio al ciudadano,  Paso a paso para la respuesta a PQRSD por el Sistema ORFEO, Procedimiento de PQRSD, Marco político de Servicio al ciudadano, Obligatoriedad de la respuesta oportuna a PQRSD, Servicios de interpretación y se firmó un compromiso para responder las PQRSD en el menor tiempo posible. </t>
  </si>
  <si>
    <t xml:space="preserve">se realizó la actualización al plan operativo de la política de gobierno digital en el componente de tic para servicios. </t>
  </si>
  <si>
    <t xml:space="preserve">Se realizó la actualización al plan operativo de la Política de Gobierno Digital en el componente de tic de Gobierno Abierto versión 2. </t>
  </si>
  <si>
    <t>Se realizó el plan de bienestar el cual incluye el cronograma de actividades y se realiza la medición del cumplimiento del mismo , igualmente se han realizado mesas de trabajo para socializar los valores de la entidad, por otra parte para el segundo trimestre frente a las actividades  del plan de Bienestar le resultado fue del fue del 93%, el cal se desarrolló en actividades enfocadas en el bienestar de los funcionarios y sus familias articulado con la Caja de Compensación Colsubsidio como el día de la secretaria, día del niño, para el día del Servidor Público nos vinculamos con la programación realizada por el DAFP en el Hotel Tequendama, con el fin de dar mayor impacto al tema de bienestar se encuentra en desarrollo la etapa pre - contractual con Colsubsidio con el fin de realizar para el segundo trimestre las actividades programadas en el Plan de Bienestar-El avance para el segundo trimestre del Plan de Previsión de Talento Humano se dio inicio al diligenciamiento del Formato No. 1 con la información de los contratistas que apoyan la gestión de cada uno de los procesos, el resultado nos permitirá definir en un primer momento las necesidades de personal en cada área, insumo que puede ser utilizado para un futuro fortalecimiento institucional, adicionalmente se realiza un análisis entre los cargos vigentes y se da un análisis inicial para los cargos que se requerirán a futuro, por otra parte el diligenciamiento del formato No. 2 nos sirve para identificar si existe algún cargo en proximidad de ser vacante.---El resultado de avance del presente trimestre es del 88%, lo cual corresponde a lo programado que fueron ocho (8) actividades de Capacitación según la Malla Curricular - se lograron 7 de ellas la faltante obedece al taller de rotulado de químicos, que no se logró desarrollar  debido a que aún no tenemos de parte de los proveedores las hojas de seguridad actualizadas de los productos químicos, esta fue reprogramada para el mes de abril - cabe resaltar que se logró la capacitación de servicio al Ciudadano con el DNP, a través del curso de Lenguaje Claro. --El plan estratégico de talento humano se viene cumpliendo de acuerdo a la programación inicial ---Se realiza la caracterización de la base de datos de los contratistas-Se realiza el informe de gestión de talento humano del segundo trimestre el cual contiene la información correspondiente al cumplimiento del plan anual de vacantes-</t>
  </si>
  <si>
    <t>Se realizan mesas de trabajo para la adopción del código de integridad-Se realiza el plan de acción para la adopción del código de integridad el cual se viene desarrollando con la colaboración de las diferentes áreas del insor las cuales participaron activamente construyendo los valores en el  INSOR.</t>
  </si>
  <si>
    <t>Política de administración del riesgo del Insor: La propuesta de actualización de la  Política de administración del riesgo del Insor -2018, fue revisada y validada por los funcionarios de la oficina de planeación y control interno, en reunión de trabajo del día 13 de junio de 2018.El documento final  fue enviado al Profesional con funciones de Control interno para que sea presentada y aprobada en sesión del Comité Institucional de Control Interno.
Mapa de Riesgos: En este trimestre se actualizan los riesgos de:
-Gestión Educativa: Se revisan y ajustan las acciones a desarrollar de 2018
-Gestión de Bienes y Servicios: Se identifica el riesgo: Fallas o deterioros de la instalación" y se establecen las acciones a desarrollar.
-Servicio al ciudadano, se revisan los riesgos actuales, los factores internos y externos y las acciones a desarrollar para el 2018.
-Gestión Tic: Se revisan y ajustan las acciones a desarrollar de 2018
Adicional se actualiza el  "Procedimiento administración de acciones preventivas y riesgos institucionales" y la "Guía para la Administracion del riesgo" teniendo en cuenta los lineamientos de MIPG V2.
La Oficina Asesora de Planeación y Sistemas realizó el monitoreo respectivo del primer trimestre respecto al control de riesgos</t>
  </si>
  <si>
    <t>A partir del 1 de enero de 2018, entró en vigencia el Régimen de Contabilidad Pública en Convergencia con Estándares  Internacionales  de Información Financiera; en cumplimiento  de las fecha establecida por la Contaduría General de la Nación, el INSOR el 22 de junio  de 2018, valido y transmitió  oportunamente, a través  del Sistema Consolidador  de Hacienda CHIP los Estados Financieros correspondientes al I trimestre de 2018.</t>
  </si>
  <si>
    <t>Se realizo la actualización de costos de actividades en el mes de junio del proyecto 2299-0700-1, se realizo seguimiento del los tramites cargados en el primer trimestre ya que no habían sido aprobados por los filtros del DNP y MEN, se cargaron los proyectos nuevos para el 2019 que fueron revisados y aprobados por el DNP y MEN.</t>
  </si>
  <si>
    <t xml:space="preserve">El INSOR durante el II trimestre de 2018, para el adecuado funcionamiento de la entidad realizó 3 modificaciones al Plan anual de adquisiciones P.A.A., así: 
• Versión 9 de fecha 17 de abril de 2018
• Versión 10 de fecha 17 de mayo de 2018 y
• Versión 11 de fecha 01 de junio de 2018
el cual lo podemos consultar en la página de SECOP II el siguiente link:  
https://community.secop.gov.co/Public/App/AnnualPurchasingPlanEditPublic/View?id=16673. El INSOR programó para el segundo trimestre la realización de 5 contratos y realizó 3 que corresponde al 60% de cumplimiento por número de contratos programados
Así mismo programo para contratar la suma de $121.488.619, de los cuales ejecuto la suma de $82.711.694, que equivale al 68.1% el 32% faltante por contratar es de $38,462,429.00 Por el rubro A-2-0-4-4-2 por valor de $23,714,800.00 programados para el vestuario y dotación de los empleados se dio inicio a un proceso de selección por valor de $15.707.240 y fue declarado desierto según Resolución No. 281 de 2018 de fecha 20 de junio de 2018, la diferencia de $ 8,007,560.26 se encuentra sin ejecutar.
Por el rubro A-2-0-4-9-10 por valor de $ 47.629, programados para la Seleccionar propuesta para contratar con una compañía de seguros legalmente autorizada para funcionar en el país, quedó ese saldo para liberarlo y 
Por el rubro  C-2203-0700-3  por valor de $14.700.000 se dio inició el proceso de contratación por dicho valor, con el objeto de Prestar los servicios profesionales en ingeniería Eléctrica, para la elaboración del diseño eléctrico serie 2,3 de las instalaciones de propiedad del Instituto Nacional Para sordos, así como para adelantar todos los trámites necesarios para obtener el certificado RETIE, así como la legalización ante el operador de RED (CODENSA), incluyendo las demás labores tendientes a satisfacer las necesidades legales y técnicas descritas en el presente estudio previo. el cual por mediante, RESOLUCIÓN No. 259, (30 de mayo de 2018), por la cual se declara la revocatoria del proceso de selección de mínima cuantía No 003 de 2018.
</t>
  </si>
  <si>
    <t>Mediante correo electrónico de fecha 26 de enero de 2018 se acepta la propuesta de CEETTV S.A para dar continuidad a la prestación del servicio de cosed caption. Posteriormente, el día 6 de marzo, a través de memorando interno radicado bajo el número 20183000000381 la Subdirección de Promoción y Desarrollo solicitó a la Secretaría General adelantar la revisión jurídica del respectivo contrato. El día 9 de marzo se envío la minuta a CETTV S.A para revisión jurídica y firma.
 El día 28 de marzo el INSOR y CETTV S.A. suscribieron el contrato No. 20907 con plazo de ejecución desde el 1 de Abril hasta el 31 de diciembre de 2018 por valor de Doscientos Cuarenta y Siete Millones Quinientos Mil Pesos($247.500.000).</t>
  </si>
  <si>
    <t>Durante el segundo trimestre de 2018 se realizaron 15 contenidos audiovisuales  para personas sordas bajo estándares de accesibilidad, así: 
1. Corporación Autónoma Regional Cundinarma Ref. Invitación Rendición de Cuentas -  (Abril)
2. Parlamento Andino Ref. Video Institucional  - (Abril)
3. ITRC – Agencia del Inspector General, Tributos, Rentas y Contribuciones  Ref. Promoción emisión para Televisión (Abril)
4. DIMAR – Dirección General Marítima Ref. Invitación Rendición de Cuentas  - (Abril)
5. IDEAM – Instituto de Hidrología, Meteorología y Estudios Ambientales  Ref. Invitación Audiencia Publica Rendición de Cuentas  -   (Mayo)
6. INPEC – Instituto Nacional Penitenciario y Carcelario Ref.  Invitación Audiencia Publica Rendición de Cuentas (Mayo)
7. ICONTEC – Instituto Colombiano de Normas Técnicas y Certificación Ref. Norma Icontec Condiciones - (Mayo)
8. CAJASAN – Caja Santandereana de Compensación  Familiar Ref. Ruta Inclusión Laboral (Mayo) 
9. UAESPE  - Unidad Administrativo Especial de Servicio Público de Empleo Ref. Guía de Acceso que es?   -  (Mayo)
10. APE –  Agencia Pública de Empleo del SENA  - Ref. Convocatoria Laboral - (Mayo)
11. Alcaldía de Medellín  Ref. Inscripción Emprendimiento     (Junio)
12. IDPAC Instituto Distrital para la Participación Ciudadana Ref. Comercial Parchando - (Junio)
13. Ejercito Nacional de Colombia Ref. Comercial 20 de Julio (Junio) 
14. Agencia Nacional de Tierras Ref. Mujer Rural (Junio)
15. DIMAR Ref. Comercial antes de navegar, durante la navegación, muelles de navegación - (Junio)</t>
  </si>
  <si>
    <t>Durante el segundo trimestre de 2018, se celebraron, la segunda, tercera y cuarta reuniones  del Pre-Comité de Planeación lingüística así 
- 2 Reunión: 12 de abril de 2018-Objetivo: Establecer planes de trabajo concertados sobre las acciones a realizar por el Pre-comité en el 2018.
- 3ra Reunión: 17 de mayo de 2018-Objetivo: Elaborar la ruta para la construcción de orientaciones o lineamientos de la Planificación lingüística en los diferentes ejes.  
- 4ta Reunión-Objetivo:  Elaborar documento de orientaciones de la planeación lingüística de la LSC.</t>
  </si>
  <si>
    <t>1. Durante el segundo trimestre se hicieron 439 publicaciones en redes sociales sobre el trabajo desarrollado por la Subdirección de Promoción y Desarrollo para la promoción de derechos de las personas sordas, distribuidas de la siguiente forma: 29 publicaciones en Instagram; 189 publicaciones en Facebook; 171 publicaciones en Twitter;48  publicaciones en YouTube y 2 publicaciones en LinkedIn (ver carpeta evidencias/redes PYD trimestre2).         
2. Para apoyar la promoción de derechos de las personas sordas, durante el segundo trimestre se produjeron 45 recursos gráficos y se editaron y publicaron 43  videos  para apoyar la promoción de derechos de las personas sordas, además del  cubrimiento  fotográfico de 10 eventos, entre capacitaciones realizadas por la Subdirección de Promoción y Desarrollo en entidades externas; entrega de diplomas; procesos de inclusión laboral, etc.   (ver carpeta evidencias/gráficas PYD trimestre 2 y videos PYD trimestre 2).</t>
  </si>
  <si>
    <t>Durante el segundo trimestre se elaboró un diagnóstico de las actividades realizadas en el marco del convenio de asociación No. 002 de 2017, suscrito entre el Insor y Fenascol, en el cual se concluyó que es conveniente continuar con una segunda fase enfocada en los aspectos que se relacionan a continuación:  
. Para mejorar sus fuentes de ingreso, las asociaciones deben fortalecer su administración desde adecuados procesos contables, financieros y conocimientos técnicos. Así mismo, incorporar en un plan de trabajo una serie de aspectos  de conocimiento sobre: elaboración de propuestas, proyectos y presupuestos que les permitan ser auto-sostenibles, sustentables y cumplir con la misión.
Ahora, en el marco de estas evidencias se propone las siguientes actividades como mecanismo de recaudo para el fortalecimiento de las fuentes de ingreso de las asociaciones, tales como: 
1. Cursos por niveles de lengua de señas, para el ciudadano oyente así como para personas sordas.
2. Convenios con entidades públicas territoriales para la sensibilización sobre la población sorda.
3. Convenios con entidades públicas territoriales y privadas para implementar curso de lengua de señas.
4. Convenios con las E.S.E´s territoriales para la atención de las personas sordas.
5. Base de intérpretes en convenio con entidades territoriales</t>
  </si>
  <si>
    <t>Durante el segundo trimestre se realizaron las siguientes asesorías en accesibilidad: 
3. El día 17 de abril de 2018 se realizó asesoría en accesibilidad para personas sordas a Fiducoldex. Asistieron 6 funcionarios de esta entidad.
4. El día 21 de mayo se realizó asesoría en accesibilidad para personas sordas y derechos de esta población a INDUMIL. Asistieron 3 funcionarios. 
5. El día 06 de junio  se realizó asesoría en accesibilidad para personas sordas y derechos de esta población a la Secretaría de Planeación Distrital. Asistieron 7 funcionarios.</t>
  </si>
  <si>
    <t>Durante el segundo trimestre de 2018 se realizaron las siguientes asesorías a entidades públicas y privadas en materia de inclusión laboral: 
3. El día 24 de mayo se realizó en CAJASAN - BUCARAMANGA taller de capacitación para oferentes sordos en los que se abordaron temas tales como: requisitos para la presentación de hoja de vida, entrevista laboral y ocupación laboral. Al taller asistieron 20 participantes. El mismo día se llevó a cabo Encuentro de Empresarios con la Agencia Nacional de Empleo en la que se presentó la ponencia Innovando con Talento Humano desde la Discapacidad. 
4. El día 25 de mayo se realizó en COMFENALCO - BUCARAMANGA taller de sensibilización a funcionarios en los que se abordaron temas tales como: características de la población sorda a la luz de la normatividad vigente y revisión de las responsabilidades de las entidades para garantizar el derecho de los ciudadanos sordos a los trámites y servicios. Al taller asistieron 10 participantes.
5.  El día 8 de Junio se llevó a cabo en la Alcaldía de la Estrella - Antioquia Taller de Sensibilización en el que participaron funcionarios de la Alcaldía de Medellín y la Alcaldía de Bello, se abordaron temas tales como: características de la población sorda a la luz de la normatividad vigente y revisión de las responsabilidades de las entidades para garantizar el derecho de los ciudadanos sordos a los trámites y servicios del Estado. Al taller asistieron 10 participantes.</t>
  </si>
  <si>
    <t xml:space="preserve">Durante el segundo  trimestre se realizaron cuatro asesorías en materia de derechos de las personas sordas en los siguientes sectores administrativos:
1. Hacienda y Crédito Publico: Taller de sensibilización "Entidades Garantes de Derechos" con las siguientes entidades: 
 - Dirección de Impuestos y Adunas Nacionales DIAN (ABR) 57 servidores.
2. Defensa: Taller de Sensibilización "Entidades Garantes de Derechos" con las siguientes entidades:
- Policía Nacional (ABR) 57 servidores.
3.  Organismo independiente adscrito a la rama judicial: Taller de Sensibilización "Entidades Garantes de Derechos" con las siguientes entidades: 
- Fiscalía General de la Nación-FGN (ABR) 19 servidores
4.Sector de las TICs:  Taller de sensibilización "Entidades Garantes de Derechos" con las siguientes entidades:
- Mintic  (JUN)  170 asistentes. </t>
  </si>
  <si>
    <t xml:space="preserve">En el marco del convenio 090 de 2018 suscrito con la UAESPE se elaboró el primer documento denominado   "Guía de Acceso del Ciudadano Sordo a la Ruta de Empleo".  En lo que respecta al producto denominado "Instructivo para el registro y Acceso al Sistema  de Información del Servicio de Empleo" se reporta que el mismo  se encuentra en postproducción  ya dicho producto corresponde a un producto audiovisual accesible.  Y con respecto al tercer documento denominado "Orientaciones para la atención a la Población Sorda en la Ruta de Empleo" se  reporta que el mismo se entregó  el mismo a la Unidad a final del mes de junio para revisión. </t>
  </si>
  <si>
    <t xml:space="preserve">En el mes de mayo se elaboró el boletín descriptivo analítico sobre salud que se encuentra ajustado y divulgado en el micrositio observatorio social. Además dicho boletín fue presentado en el evento de socialización del  estudio “De la garantía a la realización del derecho a la salud en las personas sordas: análisis de dificultades y oportunidades” que tuvo lugar en las instalaciones del INSOR el día 5 de Junio del presente año. 
En el mes de junio se elaboró el  boletín sobre participación en la vida política y  publica de la población sorda.  Se  encuentra en proceso de diagramación y su divulgación se realizará una vez dicho proceso concluya. </t>
  </si>
  <si>
    <t>Durante los meses de abril, mayo y junio se realizó la preproducción y producción de 3 de las experiencias seleccionadas, a saber: Fundación PONES, Museo Nacional de Colombia y Colegio República de Panamá IED</t>
  </si>
  <si>
    <t>Durante el segundo trimestre del año se recibieron 23 requerimientos de información sobre las condiciones socio - económicas de la población sorda así: 
*Requerimientos internos: se recibieron un total de 19 requerimientos,  9 de los cuales proceden de la Subdirección ded Promoción y Desarrollo,  3 de la Subdirección de Gestion Educativa, 4 de Servicio al Ciudadano,  1 de la Oficina Asesora de Planeación , 1 de la Oficina de Comunicaciones y 1 de servicios administrativos. 
 En su mayoría se solicitan datos estadísticos generales de la población sorda, sea de carácter nacional, municipal y departamental. El SIMAT y el RLCPD son las fuentes de mayor consulta.
*Requerimientos externos: Se recibieron un total de 4 requerimientos, de los cuales 3 provienen de instituciones de educación superior y 1 de un ciudadano.   En la mayoría de los requerimientos se solicitó datos estadísticos  de la población sorda en Colombia.</t>
  </si>
  <si>
    <t>Durante el segundo trimestre del año se avanzó en la ejecución de cuatro de los cinco convenios previamente firmados:
1. Convenio con Cundinamarca
2. Convenio con Secretaria distrital de integración social
3. Convenio Caro y Cuervo.
4. Convenio ICFES
Por otra parte, se avanzó en la elaboración de las propuestas de convenio para la SEM de Buga y Santa Marta, así como para la Universidad Distrital Francisco José de Caldas, la Universidad de Manizales, la Fundación Universitaria San Alfonso y la Fundación Universitaria Horizonte. Todas estas propuestas están en proceso de aprobación y firmas.</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</si>
  <si>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</si>
  <si>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 xml:space="preserve">1. Durante el segundo trimestre se produjeron los contenidos y se hicieron 309 publicaciones en redes sociales sobre el trabajo desarrollado por la Subdirección de Gestión Educativa, específicamente para el mejoramiento de la calidad educativa de las personas sordas, distribuidas de la siguiente forma: 42 publicaciones en Instagram; 136 publicaciones en Facebook; 91 publicaciones en Twitter y 40 publicaciones en YouTube (ver carpeta evidencias/redes GE trimestre2).         
2. Para apoyar la divulgación de las acciones dirigidas al mejoramiento de la calidad educativa de la población sorda, durante el segundo trimestre se produjeron 22 recursos gráficos, se editaron y publicaron 23 videos y se hicieron 6 cubrimientos fotográficos de actividades de la Subdirección (ver carpeta evidencias/gráficas GE trimestre 2 y videos GE trimestre 2). También se hicieron 4 publicaciones en el portal web y se gestionaron 5 publicaciones en medios de comunicación nacionales. (ver carpeta evidencias/relaciones públicas/prensa GE trimestre2).
</t>
  </si>
  <si>
    <t>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t>
  </si>
  <si>
    <t>Durante el segundo trimestre del año se ha avanzado en la operación y mejora de la plataforma en los siguientes aspectos: 
Actualización de secciones del portal.
Reunión con equipo de diccionario para modificaciones a su sección. 
Elaboración de tabla de datos de contenidos subidos a plataforma de matemáticas y lenguaje.</t>
  </si>
  <si>
    <t>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</si>
  <si>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 xml:space="preserve">Conforme a lo establecido en el plan de trabajo: Desarrollar fase de implementación del modelo de atención, en el marco del convenio con a Secretaría Distrital de Integración Social, se han realizado acciones correspondientes a los agentes educativos del jardín Infantil Argelia, en el cual se lleva a cabo la implementación del Modelo de atención integral a primera infancia en Bogotá </t>
  </si>
  <si>
    <t>NO APLICA 
SE PROYECTA ESTA ACCIÓN PARA EL SEGUNDO SEMESTRE</t>
  </si>
  <si>
    <t xml:space="preserve">El equipo de interpretes de INSOR está conformado por 8 personas. En el primer trimestre del año  se cubrieron un total de 4.645 horas, se atendieron un total de 6.446 usuarios sordos y oyentes. Se prestaron 568 servicios internos y 374 servicios externos, cuarenta (40)  Entidades públicas  Instituto Caro y Cuervo, Ministerio de Cultura, IDEAM, Universidad Distrital, Biblioteca Luis Ángel Arango, Universidad Nacional de Colombia, SENA, Concejo de Bogotá, Centro de Memoria, Paz y Reconciliación, Presidencia de la Republica, CAR (CORPORACIÓN AUTÓNOMA REGIONAL), IDRD, Institución Educativa Distrital República de Venezuela, Secretaria Distrital de Salud, MEN, Archivo General de la Nación, Departamento Administrativo de la Función Pública, ICONTEC, Ministerio de Salud, Colombia Joven, Jardín Infantil Argelia, IED República de Panamá, Museo Nacional, Servicio Publico del Empleo, INPEC, Unidad de Victimas, Prosperidad Social, Dirección General Marítima DIMAR, Biblioteca Virgilio Barco, Instituto Nacional para Ciegos INCI, Canal Capital, Museo del saber en Gestión del Riesgo, Alcaldía Local de Engativá, Alcaldía de Bogotá, Concejo Distrital de Discapacidad, Museo del Oro, Ministerio del Interior, Registraduría Nacional, MinTIC Centro relevo. Dieciocho (18) Organizaciones privadas: Colsubsidio, Casa Ensamble, FENASCOL, Fundación DOMOPAZ, Hotel Tequendama, Universidad Central, NIHORIZONTE, Jardín Infantil San Ignacio del Oyola, Universidad Cooperativa de Colombia sede Cali, Universidad de la Salle, CYM Decoraciones, Telepacífico, Revista Semana, Universidad ICESI Cali, Kienyke, Universidad EAFIT Medellín, CAJASAN – Bucaramanga, ANISCOL
</t>
  </si>
  <si>
    <t>SEGUIMIENTO II TRIMESTRE PLAN DE ACCIÓN INSTITUCIONAL 2018 - INSOR</t>
  </si>
  <si>
    <t xml:space="preserve">La Actividad esta programada para ser entregada en el mes de julio de 2018, de acuerdo a lo programado en el Plan de Acción. Sin embargo, se logró un avance en la actividad acorde con acciones desarrolladas en el marco del plan de Trabajo/operativo, de la siguiente manera: Se desarrolló la actualización de la caracterización de grupos de valor, se construyó la metodología y el documento para la identificación de las capacidades y entornos de la institución y se desarrollaron actividades para fortalecer el contexto estratégico institucional, entendido como el conocimiento de la organización frente al propósito fundamental (Misión, razón de ser u objeto social), actividades tales como presentación el día 15 de marzo de la conformación del Sistema de gestión con énfasis en cada subsistema, píldoras de calidad de forma mensual, reinducción en el mes de mayo. 
Boletín EntreNos 20,21 y22. </t>
  </si>
  <si>
    <t>La actividad esta programada a partir del 16 de julio de 2018. Durante el primer semestre del año se han realizado acciones para avanzar y fortalecer la Calidad de la planeación, lo cual implico la formulación de planes, la programación presupuestal y la planeación participativa. Dentro de las tareas programadas para el cumplimiento de la actividad especifica, se dio cumplimiento a la actualización de indicadores, a la formulación y publicación de planes de MIPG, incluyendo plan anual de adquisiciones y Plan operativo Anual de inversiones.</t>
  </si>
  <si>
    <t>Aunque esta actividad esta para el tercer trimestre se adelanto lo siguiente: se realizo el entendimiento de los documentos "guía de como estructurar el petic, modelo IT4+ del Mintic, se dio inicio a la actualización del plan estratégico de Tic, se actualizo y socializo el catálogo de servicios de TI, y se dio inicio a la evaluación de los procesos institucionales para el ejercicio de arquitectura empresarial.</t>
  </si>
  <si>
    <t xml:space="preserve">Se construyo y divulgo Plan operativo de Seguridad y Privacidad de la información, se Realizó su publicación según los lineamiento del MIPG portal web- 31 enero 2018: 
http://www.insor.gov.co/descargar/Plan_seguridad_privacidad_informacion_2018.xlsx
Se cuenta con el autodiagnóstico de seguridad digital al 100% sin embargo atendiendo los nuevos lineamientos de MINTIC y el MEN se debe actualizar el autodiagnóstico el cual debe ser entregado hasta el 16 de abril de 2018, por lo cual esta actividad se cumple y se  extiende por directrices del sector. 
</t>
  </si>
  <si>
    <t xml:space="preserve">Se actualiza plan operativo de Gobierno Digital, componente de seguridad y privacidad de la información V2, con el cual se esta trabajando según las fechas y actividades programadas. Se diligencia autodiagnóstico de evaluación remitido por MINTIC y se Realizó envío a oficial de seguridad y privacidad del Ministerio de Educación.  
</t>
  </si>
  <si>
    <t xml:space="preserve">Durante la implementación del módulo de ORFEO para la gestión de PQRSD se pudieron observar las siguientes situaciones: 
1. El sistema no genera alerta de PQRSD resueltas fuera de tiempo o a punto de vencer, lo que dificulta el reporte a las áreas para la respectiva notificación. Servicio al ciudadano hace la verificación manual, una a una. 2. No se cuenta con opción de ingreso de datos demográficos que aportan a conocer el lugar de procedencia de nuestros usuarios. Servicio al ciudadano hace recolección manual de la información.  3. Al momento de finalizar la gestión de la PQRSD en el aplicativo, desaparece el comentario que describe el trámite. Servicio al ciudadano Realizó recolección manual del trámite de las PQRSD. 4. Está pendiente la publicación del formulario WEB aprobado en sistema de Gestión de calidad, para envío de PQRSD por parte de los ciudadanos Elaboración de formato para recepción de PQRSD y gestión para aprobación por sistema de gestión de calidad. Desde Servicio al ciudadano se ha enviado mesa de ayuda y correos electrónicos para la publicación del formulario WEB. 5. Del 25 de junio a la fecha las tablas de retención documental fueron modificadas en el sistema, Al consultar con el Supervisor del contrato de soporte de ORFEO se nos indicó que esto se debió a que las Tablas de Retención Documental TRD del INSOR no están convalidadas por el Archivo General de la Nación, por lo tanto, se vio la OBLIGACIÓN de implementar las tablas TRD del 2014 que cuentan con convalidación del AGN. Como se puede observar en la imagen no aparece la opción “petición “o “Derecho de petición”, en ese sentido se dio la orientación de clasificarla como: “comunicaciones 5”. Servicio al ciudadano Proyectó y envío a la oficina de comunicaciones un correo electrónico en el que se le indica a los servidores de las diferentes áreas poner la TDR "comunicaciones 5" para la finalización de la PQRSD en el sistema ORFEO. 6. Para efectos de los diferentes reportes trimestrales de la gestión de Servicio al ciudadano, el 20 de junio, se solicitó a través de GLPI (mesa de ayuda) la base con los datos de PQRSD creadas del 1 de abril a junio 19 de 2018 con toda la información de la PQRSD. Al no recibir información. Servicio al ciudadano procedió a la construcción manual de la base de datos. Queda pendiente el canal de ingreso de la solicitud de los meses de abril, mayo y junio, esta información se requiere para el informe trimestral de  PQRSD y para reporte en el Sistema Único de información de trámites SUIT </t>
  </si>
  <si>
    <t>Se Realizó el reporte de la gestión de datos de operación del  Otro procedimiento administrativo - Servicio de asesoría y asistencia técnica  en la Plataforma SUIT correspondiente al I Trimestre 2018.</t>
  </si>
  <si>
    <t>Esta actividad se Realizó Cuatrimestral según seguimiento Plan Anticorrupción y Atención al Ciudadano - Actividad programa para dar inicio II Trimestre 2018</t>
  </si>
  <si>
    <t>Se Realizó el monitero por parte de la oficina de Planeación y sistemas y  seguimiento por parte de la oficina de  control interno  al plan de racionalización en la Plataforma SUIT.</t>
  </si>
  <si>
    <t>Para la Realizóción de los informes trimestrales de ejecución del Plan de Participación Ciudadana en la Gestión Pública, se desarrolló:
- Actualización de la Hoja de Vida de los indicadores de Direccionamiento estratégico: (1) Nivel de cumplimiento Participación Ciudadana en la Gestión Pública y (2) Porcentaje de cumplimiento Rendición de Cuentas y reporte de actividades programadas vs actividades desarrolladas
- Diseño Matriz de Seguimiento al Plan de Participación Ciudadana del INSOR por trimestre
- Diseño, socialización y ajuste de formato/formulario de seguimiento a resultados por cada actividad desarrollada en el Plan de Participación, el cual será puesto en línea la segunda semana de abril de 2018
- Diligenciamiento del formato de seguimiento a resultados con las actividades desarrolladas en Participación durante el primer trimestre</t>
  </si>
  <si>
    <t>Para la Realizóción de los informes de seguimiento a la ejecución de la Estrategia de Rendición de Cuentas, se desarrolló:
- Actualización de la Hoja de Vida de los indicadores de Direccionamiento estratégico: (1) Nivel de cumplimiento Participación Ciudadana en la Gestión Pública y (2) Porcentaje de cumplimiento Rendición de Cuentas y reporte de actividades programadas vs actividades desarrolladas
- Diseño Matriz de Seguimiento a la Estrategia de Rendición de Cuentas del INSOR por trimestre
- Diseño, socialización y ajuste de formato/formulario de seguimiento a resultados por cada actividad desarrollada en la Estrategia de Rendición de Cuentas, el cual será puesto en línea la segunda semana de abril de 2018
- Diligenciamiento del formato de seguimiento a resultados con las actividades desarrolladas en Rendición de Cuentas durante el primer trimestre
Es de anotar que el análisis de los resultados obtenidos en la implementación de la Estrategia de Rendición de Cuentas es una actividad programada para ejecutar en dos momentos: un análisis parcial para el mes de junio, y un análisis consolidado para entregar en el mes de diciembre, en consecuencia con los tiempos de Rendición de Cuentas Interna y Externa de la Entidad.</t>
  </si>
  <si>
    <t xml:space="preserve">Se inicia la ejecución de la actividades definidas para la Audiencia Publica de rendición de cuentas INSOR 2018: 
Fecha de Realizóción 12 de Julio 2018
Inicio Convocatoria 12 de Junio 2018
http://www.insor.gov.co/comienza-la-cuenta-regresiva-para-la-audiencia-publica-de-rendicion-de-cuentas-del-insor-2018/
Invitación en LSC: https://youtu.be/MzfuCGwHY14 </t>
  </si>
  <si>
    <t>Se realizó la socialización de la política ambiental y los objetivos ambientales mediante la inducción Realizóda el 15 de marzo de 2018 al personal del INSOR, en el marco del Sistema Integrado de Gestión, se aclara que la implementación de la política ambiental es una actividad de ejecución constante por lo cual los avances de su implementación se verán reflejados en los avances del plan de trabajo del sistema de gestión ambiental</t>
  </si>
  <si>
    <t xml:space="preserve">Se Elaboró el Plan de Austeridad y Gestión Ambiental el cual  fue publicado y socializado a través de la pagina web en las fechas establecidas. Contemplo actividades de racionalización y reducción del consumo de combustible, agua, energía y papel, programas que fueron divulgados en el marco del desarrollo de la inducción del Sistema Integrado de gestión el día 15 de marzo. </t>
  </si>
  <si>
    <t>Se  elabora Autodiagnóstico y  Plan Operativo Tic para la Gestión desacuerdo a los lineamientos del MIPG.
 Se formula y publica plan de mantenimiento de servicios tecnológicos en portal Web según MIPG : http://www.insor.gov.co/descargar/Plan_mantenimiento_servicios_tecnologicos_2018.xlsx
se Realizó seguimiento a la ejecución del Plan operativo: 
Se Realizó actualización catalogo de servicios tic, se publica en el sistema de calidad (ITS),  se socializa con el grupo de sistemas.
- seguimiento al plan de mantenimiento de servicios tecnológicos: Se Realizó  reintegro y asignación nuevos equipos funcionarios de la Entidad- Backups correo e información.  
- Se  elabora Procedimiento de mantenimiento preventivo y correctivo, el cual esta aprobado por la parte de sistemas y en proceso de integración con el proceso de servicios administrativos (almacén). 
- participación en la implementación del MIPG - con las tareas programadas del plan de acción
- Soporte técnico a usuarios finales y de videoconferencias 
- se realizo la implementación del file server a través de la NAS QNAP la cual esta integrada al servidor y se accede a través de la red.
- se Elaboró el protocolo de copias de seguridad DLO.</t>
  </si>
  <si>
    <t>Se Elaboró el plan de trabajo para la implementación del Sistema de Gestión ambiental en el formato FODE06</t>
  </si>
  <si>
    <t>Durante el primer trimestre del 2018 se gestionaron 507 requerimientos, 199 ingresaron por correo electrónico, 71 vía telefónica, 59 por canal presencial, 43 por video chat en LSC y 135 por sitio web. 432 que corresponden al 85%, fueronrealizados por Persona Natural, y 75 que corresponden al 15%, fueronrealizados por Personas Jurídicas.  El mayor número de PQRSD fueron gestionadas por Servicio al ciudadano con 372, seguido por la Subdirección de Gestión Educativa con 73 y la Subdirección de Promoción y desarrollo con 48. En total se respondieron 21 PQRSD fuera de tiempo, así: Subdirección de Gestión Educativa 15, Subdirección de Promoción y Desarrollo 4, Gestión financiera 2. 
Servicio al Ciudadano respondió la mayor cantidad de requerimientos que han llegado a la institución durante el primer trimestre de 2018 con 372 de 507 PQRSD, y cuenta con el segundo promedio de días hábiles de respuesta más bajo con 5 días, talento humano recibió 3 solicitudes y tiene un promedio de 1 día. 
Durante el mes de enero de 2018 se utilizó un formulario de contacto a través del cual fueron gestionadas las PQRSD que ingresaron por los diferentes canales de atención del INSOR. Se tomó esta medida temporal mientras entraba en funcionamiento la recepción de solicitudes a través del nuevo sistema para gestión de PQRSD en el mes de febrero. Es importante continuar con el ejercicio interno de socialización del Protocolo de Servicio al Ciudadano, y con ello concientizar a los funcionarios con relación a la oportunidad y calidad en las respuestas a los ciudadanos, tal como se venía haciendo en vigencias anteriores y Continuar con la socialización de la carta del trato digno con el fin de que los ciudadanos conozcan sus derechos y los medios puestos a su disposición para garantizarlos efectivamente</t>
  </si>
  <si>
    <t>Generar la opción para Realizar peticiones, quejas, reclamos y denuncias a través de dispositivos móviles</t>
  </si>
  <si>
    <t>realizar acciones reportes de seguimiento a la ejecución del Plan Anual de Adquisiciones del INSOR programado para el 2018</t>
  </si>
  <si>
    <t xml:space="preserve">se Realizó seguimiento a la ejecución del Plan operativo: 
- se Realizó apoyo en los ejercicios de rendición de cuentas soportados en medios electrónicos.
- Se Realizó apoyo en las actividades de la estrategia de participación ciudadana, que se deban realizar por medios electrónicos.
- se apoyo con las actividades definidas para el ejercicio de innovación abierta.
- participación en el seguimiento a la implementación del MIPG
- se Realizó promoción y divulgación de Datos abiertos a través de redes sociales.
-Se Realizó Seguimiento al Plan operativo, con las actualizaciones requeridas por el MINTIC. 
- se continuo con el acompañamiento en la ejecución de actividades correspondientes al Plan de participación ciudadana y estrategia de rendición de cuentas V2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
- se realizo la promoción a los datos publicados </t>
  </si>
  <si>
    <t>Se Realizó seguimiento al  Plan operativo identificando las tareas a realizar de la implementación: 
     Autodiagnóstico de seguridad digital: se encuentra al 100% sin embargo atendiendo los nuevos lineamientos de MINTIC y el MEN se debe actualizar el autodiagnóstico el cual debe ser entregado hasta el 16 de abril de 2018, por lo cual esta actividad se cumple y se  extiende por directrices del sector.  
- Campaña de Tips de seguridad de la información a través del boletín entrenos, sensibilización de seguridad y privacidad en conjunto con el MINTIC, envió correo de vulnerabilidad de Malware.  
- se Elaboró la política institucional de backup
- se Elaboró la política de escritorio  y pantalla limpia.
- Se Elaboró procedimiento control de Software.</t>
  </si>
  <si>
    <t>Se Realizó seguimiento al  Plan operativo identificando las tareas a realizar de la implementación: 
- Se elabora el plan de control operacional al 100% sin    embargo este se encuentra en el proceso de aprobación del plan por parte del comité de Gestión y Desempeño.                     
- Campaña de Tips de seguridad de la información a través del envió correo de vulnerabilidad de Malware y Boletín EntreNos para el II trimestre de 2018.                                                     
- Se Realizó concurso de Incentivos a través del grupo de WhatsApp Institucional - Tips de seguridad de la información.   
- Se actualizaron los indicadores de eficiencia y efectividad del sistema de seguridad y privacidad de la información.                
- Se elaboró las política de escritorio y pantalla limpia y uso de redes inalámbricas las cuales se encuentran en el manual de políticas de seguridad y privacidad de la información.                  
- Se Elaboró la guía para copias de respaldo de información con su respectivo procedimiento y la bitácora de backups.        
- Se Elaboró guía de infraestructura critica.                              
- No se convoco en el II Trimestre de 2018 por parte del Sector a mesas de trabajo de seguridad digital.</t>
  </si>
  <si>
    <t>realizar el seguimiento y evaluación de las actuaciones prejudiciales</t>
  </si>
  <si>
    <t>Diseñar y realizar audiencia publica de rendición de cuentas del INSOR</t>
  </si>
  <si>
    <t>Se Realizó seguimiento al plan operativo identificando las tareas a realizar.
TIC PARA SERVICIOS
- Elaboración y publicación del Plan operativo identificando las tareas a realizar.
- Alistamiento de equipos de cómputo adquiridos para ser asignados a los diferentes funcionarios.
- Mesas de trabajo para actualización del portafolio de servicios
- Mesa de trabajo para identificar caracterización de Usuarios.
- Participación en la implementación del MIPG
- Se Realizó Seguimiento al Plan operativo identificando las tareas a realizar.
• Se Realizó la guía de usuario para las asesorías virtuales las cuales hacen parte del fortalecimiento de los canales de servicio
• Se Realizó soporte y acompañamiento en dos asesorías virtuales Realizódas 
- se Realizó acompañamiento en el video institucional, donde se socializan los servicios del INSOR.    
   el cual está en el canal Institucional del INSOR.
- Se acompaño en la ruta de implementación del módulo de PQRSD y se realizó acompañamiento  
   en la actualización del procedimiento.
- se acompañó en el la elaboración del documento encuesta de satisfacción de usuario.
- Se realizó acompañamiento en la parametrización de mesa de servicios para ORFEO</t>
  </si>
  <si>
    <t>se Realizó informe de seguimiento al componente de Tic para servicios en donde se contemplo lo siguiente:
- Identificar los canales de la caracterización de usuarios para poder generar un cierre de brechas para el uso de tecnologías: Acompañar en la revisión y actualización del Portafolio de servicios Institucional
- Fortalecer los canales para la prestación de servicio de asesorías virtuales: realizar mesas de trabajo con el área misional y planeacion respecto a las asesorías virtuales, implementando el protocolo de asesoría virtual
- Apoyar en la Implementación del módulo de ORFEO para la recepción de PQRS a través de la WEB y dispositivos móviles.    
- Implementar ORFEO para la gestión de PQRS: 1. Acompañar la ruta de Implementación tecnológica en ORFEO para la gestión de PQRS y acompañamiento en la actualización del procedimiento.
- Se Realizó soporte y acompañamiento en dos asesorías virtuales Realizódas.</t>
  </si>
  <si>
    <t>se Realizó seguimiento al  Plan operativo identificando las tareas a realizar de la implementación:
- Acompañamiento en la elaboración y publicación del Plan de participación ciudadana y estrategia de rendición de cuentas.
-  se Realizó publicación de información Ley 1712 de 2014 - según requerimientos de las áreas correspondiente al I trimestre - Dimensión Información y comunicación - Política de transparencia 
Publicación 17 Planes Según MIPG - 31 de enero 2018.
- participación en la implementación del MIPG 
 se continuo con el acompañamiento en la actualización del Plan de participación ciudadana y estrategia de rendición de cuentas V2
- se Realizó promoción y divulgación de Datos abiertos a través de redes sociales.</t>
  </si>
  <si>
    <t>se continuo con el acompañamiento en la actualización del Plan de participación ciudadana y estrategia de rendición de cuentas V2
- Se Realizó Actualización y publicación Esquema de Publicación de Información INSOR - Ley de transparencia.
- se Realizó apoyo en los ejercicios de rendición de cuentas soportados en medios electrónicos.
Acompañamiento Actividades Audiencia Publica de rendición de cuentas INSOR 2018
- Se Realizó apoyo en las actividades de la estrategia de participación ciudadana, que se deban realizar por medios electrónicos.
- se apoyo con las actividades definidas para el ejercicio de innovación abierta.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t>
  </si>
  <si>
    <t>Se realizó la revisión y actualización de la Información publicada en la Plataforma SUIT sobre el Servicio asesoría y asistencia técnica en relación con el horario de prestación del Servicio.
Esta acción esta pendiente por revisión en la plataforma SUIT por parte del DAFP.</t>
  </si>
  <si>
    <t xml:space="preserve">
Se adelanta mesa de trabajo con la subdirección de gestión educativa  y el área de sistemas para la implementación de la modalidad Virtual dentro del procedimiento de Asesoría y asistencia Técnica.
Se realizarón 71 Asesorías de asistencias técnicas bajo la modalidad virtual.</t>
  </si>
  <si>
    <t>Se Realizó la actualización del Portafolio de Servicios INSOR - fue enviado al Ministerio de educación para su revisión y aportes, se ajustó la versión de acuerdo con las sugenerencias del Ministerio y fue remitido para revisión y validación técnica por parte de los distintos actores que componen el comité Institucional de Gestión y Desempeño  para dar tramite a su aprobación y validar con el DAFP si los servicios ofertados, requieren ser registrados en el SUIT. Se espera aprobación del Comité para su respectiva publicación</t>
  </si>
  <si>
    <t>se realizo reunión con el Ministerio de Educación para evaluar la ejecución de un plan para el cumplimiento de la ruta de la excelencia, sin embargo de esta reunión se da que el INSOR no debe implementar esta ruta sino por el contrario el INSOR se debe apoyar al ministerio en este cumplimiento, SOLICITAR ELIMINAR ESTE COMPROMISO DEL PLAN DE ACCIÓN DEL INSOR, POR NO APLICAR A LA ENTIDAD, DE ACUERDO CON LOS CRITEREIOS ESTABLECIDOS POR MINTIC PARA PARTICIPAR EN ESTA ESTRATEGIA.</t>
  </si>
  <si>
    <t>Se cuenta con la política y manual de tratamiento de datos personales revisados y actualizados.  Desde el sistema integrado de gestión se actualizó la guía para elaboración de documentos donde se establece qué documentos que manejen datos personales deben incluir la autorización para el tratamiento de datos según la ley 1581 de 2012. La evidencia puede ser consultada en el sistema de gestión de calidaddel INSOR.</t>
  </si>
  <si>
    <t>En el segundo trimestre se realiza la inducción y reinducción del  INSOR, donde la Oficina Asesora de Planeación y Sistemas realiza un video de sensibilización respecto a los reportes.
Adicional se lleva a cabo la estartegia de la Gran Carrera de Reportes Trimestrales donde: En primer lugar, la Subdirección de Promoción y Desarrollo; en segundo lugar, Comunicaciones y el tercer lugar fue para Gestión Jurídica. Estas evidencias se pueden encontrar en el  Boletín Entre nos del mes de junio:
https://spark.adobe.com/page/t3sBjMK8LSRxN/</t>
  </si>
  <si>
    <t>La entidad diseño un formulario para la recolección de datos personales a través de la web, la conservación de datos se maneja por el servicio de alojamiento de la cuenta Gmail con almacenamiento disponible  y en el manual de manejo de datos personales estableció la forma de solicitar su supresión. No obstante, a la fecha no se han realizado, ni han solicitado supresión de datos personales.</t>
  </si>
  <si>
    <t xml:space="preserve">Informe de seguimiento a los consumos de combustibles (gasolina y diesel), papelería y servicios públicos durante el primer trimestre
Informe de seguimiento a los consumos de combustibles (gasolina y diesel), papelería y servicios públicos durante el segundo trimestre </t>
  </si>
  <si>
    <t xml:space="preserve">En cumplimiento a las metas propuestas, la Entidad genera toda la contratación a través de SECOP II, plataforma habilitada para tal fin por Colombia Compra eficiente; a la fecha se encuentran registrados 121 contratos los cuales se encuentran debidamente relacionados en el Plan de adquisiciones vigente de la Entidad, así mismo se ha generado la publicación de 6 procesos de selección de mínima cuantía de los cuales se ha generado aceptación de oferta y registro de contrato en 4 casos.
Esta información puede ser consultada a través de la vista pública de 
https://www.colombiacompra.gov.co/
Clic en procesos de contratación SECOP II https://www.colombiacompra.gov.co/secop-ii
Búsqueda  de procesos:
https://community.secop.gov.co/Public/Tendering/ContractNoticeManagement/Index?currentLanguage=es-CO&amp;Page=login&amp;Country=CO&amp;SkinName=CCE
y digitar en el buscador Número de proceso a consultar o por el nombre de la Entidad.
</t>
  </si>
  <si>
    <t>El INSOR tiene a la fecha firmados dos convenios interadministrativos y un contrato: Uno Servicio Público de Empleo con el fin de fortalecer la promoción y el acceso de las personas sordas a los servicios de gestión y colocación, ofertados por la Unidad Administrativa Especial del Servicio Publico de Empleo y la Red de Prestadores del Servicio Publico de Empleoy el otro con el departamento de Cundinamarca fortalecer la atención de los niños y niñas adolescentes y jóvenes que presentan condición de discapacidad auditiva, mariculados en las IED de los municipios no certificados, con el propósito de poder garantizar una edeucación pertinente de calidad y bajo enfoque de inclusión fase III. El contrato fue realizado con CEETV (City TV) para prestar el servicio de CLOSED CAPTION pregrabado y en vivo al canal Citytv de CEETTV S.A</t>
  </si>
  <si>
    <t>Dado que el MIPG no contenia una herramienta de diagnostico para evaluar internamente el avance de la poltica de fortalecimiento organizacional, se definio dentro del Plan de acción y el Plan operativo la construcción de una herramienta propia; la cual fue elaborada en el mes de junio estructurada en 5 componentes: 1. REPENSAR LA ORGANIZACIÓN PARA SU FORTALECIMIENTO; 2. DISEÑAR O REDISEÑAR LO NECESARIO; 3. TRABAJAR POR PROCESOS; 4. GESTIONAR RECURSOS FÍSICOS Y SERVICIOS INTERNOS y 5.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</si>
</sst>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_-&quot;$&quot;\ * #,##0_-;\-&quot;$&quot;\ * #,##0_-;_-&quot;$&quot;\ * &quot;-&quot;_-;_-@_-"/>
    <numFmt numFmtId="166" formatCode="_ * #,##0.00_ ;_ * \-#,##0.00_ ;_ * &quot;-&quot;??_ ;_ @_ "/>
    <numFmt numFmtId="167" formatCode="&quot;$&quot;\ #,##0"/>
    <numFmt numFmtId="168" formatCode="0.0%"/>
  </numFmts>
  <fonts count="33"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8"/>
      <color theme="0" tint="-0.249977111117893"/>
      <name val="Verdana"/>
      <family val="2"/>
    </font>
    <font>
      <b/>
      <sz val="9"/>
      <color theme="0"/>
      <name val="Verdana"/>
      <family val="2"/>
    </font>
    <font>
      <b/>
      <sz val="8"/>
      <color theme="1"/>
      <name val="Verdana"/>
      <family val="2"/>
    </font>
    <font>
      <sz val="8"/>
      <color theme="1"/>
      <name val="Verdana"/>
      <family val="2"/>
    </font>
    <font>
      <sz val="8"/>
      <color theme="0"/>
      <name val="Verdana"/>
      <family val="2"/>
    </font>
    <font>
      <sz val="9"/>
      <color theme="0"/>
      <name val="Verdana"/>
      <family val="2"/>
    </font>
    <font>
      <sz val="9"/>
      <name val="Verdana"/>
      <family val="2"/>
    </font>
    <font>
      <sz val="8"/>
      <name val="Verdana"/>
      <family val="2"/>
    </font>
    <font>
      <sz val="10"/>
      <color rgb="FF000000"/>
      <name val="Arial"/>
      <family val="2"/>
    </font>
    <font>
      <b/>
      <sz val="9"/>
      <color rgb="FF2E5EA5"/>
      <name val="Verdana"/>
      <family val="2"/>
    </font>
    <font>
      <b/>
      <sz val="20"/>
      <color rgb="FF2E5EA5"/>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sz val="10"/>
      <name val="Arial"/>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b/>
      <sz val="8"/>
      <color theme="0"/>
      <name val="Verdana"/>
      <family val="2"/>
    </font>
  </fonts>
  <fills count="9">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5">
    <xf numFmtId="0" fontId="0" fillId="0" borderId="0"/>
    <xf numFmtId="9" fontId="7" fillId="0" borderId="0" applyFont="0" applyFill="0" applyBorder="0" applyAlignment="0" applyProtection="0"/>
    <xf numFmtId="0" fontId="18" fillId="0" borderId="0"/>
    <xf numFmtId="44" fontId="13" fillId="0" borderId="0" applyFont="0" applyFill="0" applyBorder="0" applyAlignment="0" applyProtection="0"/>
    <xf numFmtId="0" fontId="6" fillId="0" borderId="0"/>
    <xf numFmtId="166" fontId="2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5" fontId="1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18">
    <xf numFmtId="0" fontId="0" fillId="0" borderId="0" xfId="0"/>
    <xf numFmtId="0" fontId="0" fillId="0" borderId="0" xfId="0" applyFont="1"/>
    <xf numFmtId="0" fontId="0" fillId="0" borderId="0" xfId="0" applyAlignment="1">
      <alignment horizontal="center"/>
    </xf>
    <xf numFmtId="0" fontId="0" fillId="0" borderId="0" xfId="0" applyAlignment="1">
      <alignment horizontal="center" vertical="center"/>
    </xf>
    <xf numFmtId="0" fontId="0" fillId="5" borderId="0" xfId="0" applyFill="1"/>
    <xf numFmtId="14" fontId="10" fillId="5" borderId="2" xfId="0" applyNumberFormat="1" applyFont="1" applyFill="1" applyBorder="1" applyAlignment="1">
      <alignment horizontal="center" wrapText="1"/>
    </xf>
    <xf numFmtId="0" fontId="9" fillId="5" borderId="0" xfId="0" applyFont="1" applyFill="1"/>
    <xf numFmtId="0" fontId="8" fillId="5" borderId="0" xfId="0" applyFont="1" applyFill="1"/>
    <xf numFmtId="0" fontId="10" fillId="6" borderId="2" xfId="0" applyFont="1" applyFill="1" applyBorder="1" applyAlignment="1">
      <alignment horizontal="center" vertical="center" wrapText="1"/>
    </xf>
    <xf numFmtId="0" fontId="9" fillId="0" borderId="0" xfId="0" applyFont="1"/>
    <xf numFmtId="0" fontId="8" fillId="0" borderId="0" xfId="0" applyFont="1"/>
    <xf numFmtId="0" fontId="12" fillId="4" borderId="1" xfId="0" applyFont="1" applyFill="1" applyBorder="1" applyAlignment="1">
      <alignment horizontal="center" vertical="center"/>
    </xf>
    <xf numFmtId="0" fontId="11" fillId="3" borderId="1" xfId="0" applyFont="1" applyFill="1" applyBorder="1" applyAlignment="1">
      <alignment horizontal="left"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15" fillId="5" borderId="0" xfId="0" applyFont="1" applyFill="1"/>
    <xf numFmtId="0" fontId="16" fillId="5" borderId="0" xfId="0" applyFont="1" applyFill="1" applyBorder="1" applyAlignment="1"/>
    <xf numFmtId="0" fontId="17" fillId="5" borderId="0" xfId="0" applyFont="1" applyFill="1" applyBorder="1"/>
    <xf numFmtId="0" fontId="0" fillId="0" borderId="1" xfId="0" applyFill="1" applyBorder="1" applyAlignment="1">
      <alignment horizontal="center" vertical="center"/>
    </xf>
    <xf numFmtId="0" fontId="0" fillId="0" borderId="1" xfId="0" applyFill="1" applyBorder="1" applyAlignment="1">
      <alignment vertical="center" wrapText="1"/>
    </xf>
    <xf numFmtId="14" fontId="0" fillId="0" borderId="1" xfId="0" applyNumberFormat="1" applyFill="1" applyBorder="1" applyAlignment="1">
      <alignment horizontal="center" vertical="center"/>
    </xf>
    <xf numFmtId="0" fontId="14" fillId="5" borderId="0" xfId="0" applyFont="1" applyFill="1"/>
    <xf numFmtId="14" fontId="10" fillId="5" borderId="0" xfId="0" applyNumberFormat="1" applyFont="1" applyFill="1" applyBorder="1" applyAlignment="1">
      <alignment horizontal="center" wrapText="1"/>
    </xf>
    <xf numFmtId="0" fontId="10" fillId="6" borderId="0"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5" borderId="0" xfId="0" applyFill="1" applyAlignment="1">
      <alignment horizontal="center" vertical="center"/>
    </xf>
    <xf numFmtId="0" fontId="8" fillId="5" borderId="0" xfId="0" applyFont="1" applyFill="1" applyAlignment="1">
      <alignment horizontal="center" vertical="center"/>
    </xf>
    <xf numFmtId="0" fontId="8" fillId="0" borderId="0" xfId="0" applyFont="1" applyAlignment="1">
      <alignment horizontal="center" vertical="center"/>
    </xf>
    <xf numFmtId="0" fontId="21" fillId="0" borderId="0" xfId="0" applyFont="1"/>
    <xf numFmtId="0" fontId="22" fillId="0" borderId="0" xfId="0" applyFont="1"/>
    <xf numFmtId="0" fontId="23" fillId="0" borderId="0" xfId="0" applyFont="1"/>
    <xf numFmtId="0" fontId="23" fillId="0" borderId="0" xfId="0" applyFont="1" applyAlignment="1">
      <alignment horizontal="center" vertical="center"/>
    </xf>
    <xf numFmtId="0" fontId="24" fillId="3" borderId="1" xfId="0" applyFont="1" applyFill="1" applyBorder="1" applyAlignment="1">
      <alignment horizontal="left" vertical="center"/>
    </xf>
    <xf numFmtId="0" fontId="21" fillId="0" borderId="0" xfId="0" applyFont="1" applyAlignment="1">
      <alignment horizontal="center"/>
    </xf>
    <xf numFmtId="0" fontId="25" fillId="4"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21" fillId="0" borderId="0" xfId="0" applyFont="1" applyAlignment="1">
      <alignment horizontal="center" vertical="center"/>
    </xf>
    <xf numFmtId="44" fontId="0" fillId="0" borderId="1" xfId="3" applyFont="1" applyFill="1" applyBorder="1" applyAlignment="1">
      <alignment horizontal="center" vertical="center"/>
    </xf>
    <xf numFmtId="0" fontId="23" fillId="0" borderId="0" xfId="0" applyFont="1" applyAlignment="1">
      <alignment horizontal="center"/>
    </xf>
    <xf numFmtId="0" fontId="12" fillId="4" borderId="1" xfId="0" applyFont="1" applyFill="1" applyBorder="1" applyAlignment="1">
      <alignment horizontal="center" vertical="center" wrapText="1"/>
    </xf>
    <xf numFmtId="0" fontId="11" fillId="3" borderId="1" xfId="0" applyFont="1" applyFill="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5" borderId="0" xfId="0" applyFill="1" applyAlignment="1">
      <alignment horizontal="center"/>
    </xf>
    <xf numFmtId="0" fontId="8" fillId="5" borderId="0" xfId="0" applyFont="1" applyFill="1" applyAlignment="1">
      <alignment horizontal="center"/>
    </xf>
    <xf numFmtId="0" fontId="8" fillId="0" borderId="0" xfId="0" applyFont="1" applyAlignment="1">
      <alignment horizontal="center"/>
    </xf>
    <xf numFmtId="0" fontId="0" fillId="0" borderId="1" xfId="0" applyFont="1" applyBorder="1" applyAlignment="1">
      <alignment horizontal="left" vertical="center" wrapText="1"/>
    </xf>
    <xf numFmtId="0" fontId="25"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7" fillId="0" borderId="0" xfId="0" applyFont="1"/>
    <xf numFmtId="0" fontId="28" fillId="0" borderId="0" xfId="0" applyFont="1"/>
    <xf numFmtId="0" fontId="29" fillId="0" borderId="0" xfId="0" applyFont="1"/>
    <xf numFmtId="0" fontId="29" fillId="0" borderId="0" xfId="0" applyFont="1" applyAlignment="1">
      <alignment horizontal="center"/>
    </xf>
    <xf numFmtId="0" fontId="27" fillId="0" borderId="0" xfId="0" applyFont="1" applyAlignment="1">
      <alignment horizontal="center"/>
    </xf>
    <xf numFmtId="14" fontId="27" fillId="0" borderId="1" xfId="0" applyNumberFormat="1" applyFont="1" applyBorder="1" applyAlignment="1">
      <alignment horizontal="center" vertical="center"/>
    </xf>
    <xf numFmtId="44" fontId="0" fillId="0" borderId="0" xfId="0" applyNumberFormat="1"/>
    <xf numFmtId="0" fontId="0" fillId="0" borderId="0" xfId="0"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11" fillId="3" borderId="1" xfId="0" applyFont="1" applyFill="1" applyBorder="1" applyAlignment="1">
      <alignment horizontal="left" vertical="center"/>
    </xf>
    <xf numFmtId="0" fontId="0"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xf numFmtId="9" fontId="27" fillId="0" borderId="0" xfId="1" applyFont="1"/>
    <xf numFmtId="0" fontId="11" fillId="3" borderId="1" xfId="0" applyFont="1" applyFill="1" applyBorder="1" applyAlignment="1">
      <alignment horizontal="left" vertical="center"/>
    </xf>
    <xf numFmtId="0" fontId="12"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0" fillId="0" borderId="1" xfId="0" applyBorder="1" applyAlignment="1">
      <alignment horizontal="left"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left" vertical="center" wrapText="1"/>
    </xf>
    <xf numFmtId="1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9" fontId="16" fillId="0" borderId="1" xfId="6"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3" xfId="0" applyFont="1" applyBorder="1" applyAlignment="1">
      <alignment horizontal="center" vertical="center" wrapText="1"/>
    </xf>
    <xf numFmtId="0" fontId="17" fillId="0" borderId="1" xfId="0" applyFont="1" applyFill="1" applyBorder="1" applyAlignment="1">
      <alignment vertical="center" wrapText="1"/>
    </xf>
    <xf numFmtId="0" fontId="0" fillId="5" borderId="0" xfId="0" applyFill="1" applyAlignment="1">
      <alignment vertical="center"/>
    </xf>
    <xf numFmtId="0" fontId="8" fillId="5" borderId="0" xfId="0" applyFont="1" applyFill="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xf numFmtId="0" fontId="0" fillId="0" borderId="0" xfId="0" applyFill="1" applyAlignment="1">
      <alignment horizontal="center"/>
    </xf>
    <xf numFmtId="0" fontId="12" fillId="4" borderId="1" xfId="0" applyFont="1" applyFill="1" applyBorder="1" applyAlignment="1">
      <alignment horizontal="center" vertical="center" wrapText="1"/>
    </xf>
    <xf numFmtId="0" fontId="9" fillId="5" borderId="0" xfId="0" applyFont="1" applyFill="1"/>
    <xf numFmtId="0" fontId="8" fillId="5" borderId="0" xfId="0" applyFont="1" applyFill="1"/>
    <xf numFmtId="0" fontId="9" fillId="0" borderId="0" xfId="0" applyFont="1"/>
    <xf numFmtId="0" fontId="8" fillId="0" borderId="0" xfId="0" applyFont="1"/>
    <xf numFmtId="0" fontId="11" fillId="3" borderId="1" xfId="0" applyFont="1" applyFill="1" applyBorder="1" applyAlignment="1">
      <alignment horizontal="left" vertical="center"/>
    </xf>
    <xf numFmtId="0" fontId="0" fillId="0" borderId="1" xfId="0" applyBorder="1" applyAlignment="1">
      <alignment vertical="center" wrapText="1"/>
    </xf>
    <xf numFmtId="0" fontId="15" fillId="5" borderId="0" xfId="0" applyFont="1" applyFill="1"/>
    <xf numFmtId="0" fontId="0" fillId="0" borderId="1" xfId="0" applyFill="1" applyBorder="1" applyAlignment="1">
      <alignment vertical="center" wrapText="1"/>
    </xf>
    <xf numFmtId="0" fontId="8" fillId="5" borderId="0" xfId="0" applyFont="1" applyFill="1" applyAlignment="1">
      <alignment horizont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167" fontId="0" fillId="0" borderId="0" xfId="0" applyNumberFormat="1" applyBorder="1"/>
    <xf numFmtId="167" fontId="21" fillId="0" borderId="0" xfId="0" applyNumberFormat="1" applyFont="1" applyBorder="1"/>
    <xf numFmtId="0" fontId="21" fillId="0" borderId="0" xfId="0" applyFont="1" applyBorder="1"/>
    <xf numFmtId="0" fontId="17" fillId="0" borderId="3" xfId="0" applyFont="1" applyFill="1" applyBorder="1" applyAlignment="1">
      <alignment vertical="center" wrapText="1"/>
    </xf>
    <xf numFmtId="0" fontId="13" fillId="0" borderId="1" xfId="0" applyFont="1" applyBorder="1" applyAlignment="1">
      <alignment horizontal="left" vertical="center" wrapText="1"/>
    </xf>
    <xf numFmtId="0" fontId="17" fillId="0" borderId="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7" fillId="0" borderId="3" xfId="0" applyFont="1" applyFill="1" applyBorder="1" applyAlignment="1">
      <alignment vertical="center"/>
    </xf>
    <xf numFmtId="0" fontId="17" fillId="0" borderId="4" xfId="0" applyFont="1" applyFill="1" applyBorder="1" applyAlignment="1">
      <alignment vertical="center"/>
    </xf>
    <xf numFmtId="0" fontId="0" fillId="0" borderId="1"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165" fontId="0" fillId="0" borderId="3" xfId="28" applyFont="1" applyFill="1" applyBorder="1" applyAlignment="1">
      <alignment horizontal="center" vertical="center" wrapText="1"/>
    </xf>
    <xf numFmtId="0" fontId="13"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2"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165" fontId="0" fillId="0" borderId="3" xfId="28"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9" fontId="9" fillId="0" borderId="1" xfId="1" applyFont="1" applyBorder="1" applyAlignment="1">
      <alignment horizontal="center" vertical="center"/>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0" borderId="1" xfId="30" applyFont="1" applyFill="1" applyBorder="1" applyAlignment="1">
      <alignment vertical="center" wrapText="1"/>
    </xf>
    <xf numFmtId="0" fontId="13" fillId="0" borderId="1" xfId="30" applyFont="1" applyFill="1" applyBorder="1" applyAlignment="1">
      <alignment horizontal="left" vertical="center" wrapText="1"/>
    </xf>
    <xf numFmtId="0" fontId="13" fillId="0" borderId="1" xfId="0" applyFont="1" applyFill="1" applyBorder="1" applyAlignment="1">
      <alignment horizontal="center" vertical="center" wrapText="1"/>
    </xf>
    <xf numFmtId="0" fontId="2" fillId="0" borderId="1" xfId="30" applyFont="1" applyFill="1" applyBorder="1" applyAlignment="1">
      <alignment horizontal="left" vertical="center" wrapText="1"/>
    </xf>
    <xf numFmtId="0" fontId="29" fillId="0" borderId="0" xfId="0" applyFont="1" applyAlignment="1">
      <alignment horizontal="center" vertical="center"/>
    </xf>
    <xf numFmtId="0" fontId="27" fillId="0" borderId="1" xfId="0" applyFont="1" applyFill="1" applyBorder="1" applyAlignment="1">
      <alignment horizontal="center" vertical="center"/>
    </xf>
    <xf numFmtId="0" fontId="27" fillId="0" borderId="0" xfId="0" applyFont="1" applyAlignment="1">
      <alignment horizontal="center" vertical="center"/>
    </xf>
    <xf numFmtId="0" fontId="13" fillId="0" borderId="1" xfId="0" applyFont="1" applyFill="1" applyBorder="1" applyAlignment="1">
      <alignment horizontal="center" vertical="center"/>
    </xf>
    <xf numFmtId="0" fontId="11" fillId="3" borderId="1" xfId="0" applyFont="1" applyFill="1" applyBorder="1" applyAlignment="1">
      <alignment horizontal="center" vertical="center"/>
    </xf>
    <xf numFmtId="0" fontId="1" fillId="0" borderId="1" xfId="30" applyFont="1" applyFill="1" applyBorder="1" applyAlignment="1">
      <alignment vertical="center" wrapText="1"/>
    </xf>
    <xf numFmtId="0" fontId="1" fillId="0" borderId="1" xfId="30" applyFont="1" applyFill="1" applyBorder="1" applyAlignment="1">
      <alignment horizontal="left" vertical="center" wrapText="1"/>
    </xf>
    <xf numFmtId="0" fontId="0" fillId="0" borderId="1" xfId="30" applyFont="1" applyFill="1" applyBorder="1" applyAlignment="1">
      <alignment horizontal="left" vertical="center" wrapText="1"/>
    </xf>
    <xf numFmtId="44" fontId="21" fillId="0" borderId="0" xfId="0" applyNumberFormat="1" applyFont="1"/>
    <xf numFmtId="44" fontId="27" fillId="0" borderId="0" xfId="0" applyNumberFormat="1" applyFont="1"/>
    <xf numFmtId="165" fontId="0" fillId="0" borderId="0" xfId="0" applyNumberFormat="1"/>
    <xf numFmtId="44" fontId="0" fillId="7" borderId="0" xfId="0" applyNumberFormat="1" applyFill="1"/>
    <xf numFmtId="0" fontId="16" fillId="5" borderId="0" xfId="0" applyFont="1" applyFill="1" applyBorder="1" applyAlignment="1">
      <alignment horizontal="right"/>
    </xf>
    <xf numFmtId="0" fontId="9" fillId="5" borderId="0" xfId="0" applyFont="1" applyFill="1" applyAlignment="1">
      <alignment horizontal="right"/>
    </xf>
    <xf numFmtId="0" fontId="16" fillId="5" borderId="0" xfId="0" applyFont="1" applyFill="1" applyBorder="1" applyAlignment="1">
      <alignment horizontal="center"/>
    </xf>
    <xf numFmtId="0" fontId="9" fillId="5" borderId="0" xfId="0" applyFont="1" applyFill="1" applyAlignment="1">
      <alignment horizontal="center"/>
    </xf>
    <xf numFmtId="0" fontId="15" fillId="5" borderId="0" xfId="0" applyFont="1" applyFill="1" applyAlignment="1">
      <alignment horizontal="center"/>
    </xf>
    <xf numFmtId="0" fontId="16" fillId="5" borderId="0" xfId="0" applyFont="1" applyFill="1" applyBorder="1" applyAlignment="1">
      <alignment horizontal="center" vertical="center"/>
    </xf>
    <xf numFmtId="0" fontId="9" fillId="5" borderId="0" xfId="0" applyFont="1" applyFill="1" applyAlignment="1">
      <alignment horizontal="center" vertical="center"/>
    </xf>
    <xf numFmtId="0" fontId="15" fillId="5" borderId="0" xfId="0" applyFont="1" applyFill="1" applyAlignment="1">
      <alignment horizontal="center" vertical="center"/>
    </xf>
    <xf numFmtId="0" fontId="17" fillId="0" borderId="1" xfId="0" applyFont="1" applyFill="1" applyBorder="1" applyAlignment="1">
      <alignment vertical="center"/>
    </xf>
    <xf numFmtId="14" fontId="0" fillId="0" borderId="1"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0" fontId="16" fillId="5" borderId="0" xfId="0" applyFont="1" applyFill="1" applyBorder="1" applyAlignment="1">
      <alignment horizontal="right" vertical="center"/>
    </xf>
    <xf numFmtId="0" fontId="9" fillId="5" borderId="0" xfId="0" applyFont="1" applyFill="1" applyAlignment="1">
      <alignment horizontal="right" vertical="center"/>
    </xf>
    <xf numFmtId="0" fontId="0" fillId="0" borderId="0" xfId="0" applyBorder="1"/>
    <xf numFmtId="9" fontId="16" fillId="0" borderId="3" xfId="6" applyFont="1" applyFill="1" applyBorder="1" applyAlignment="1">
      <alignment horizontal="center" vertical="center"/>
    </xf>
    <xf numFmtId="9" fontId="16" fillId="0" borderId="3" xfId="6" applyFont="1" applyFill="1" applyBorder="1" applyAlignment="1">
      <alignment horizontal="center" vertical="center"/>
    </xf>
    <xf numFmtId="0" fontId="0" fillId="0" borderId="1" xfId="0" applyFont="1" applyFill="1" applyBorder="1" applyAlignment="1">
      <alignment horizontal="left" vertical="center" wrapText="1"/>
    </xf>
    <xf numFmtId="9" fontId="9" fillId="0" borderId="1" xfId="1" applyFont="1" applyBorder="1" applyAlignment="1">
      <alignment horizontal="center" vertical="center"/>
    </xf>
    <xf numFmtId="9" fontId="12" fillId="8" borderId="1" xfId="1" applyFont="1" applyFill="1" applyBorder="1" applyAlignment="1">
      <alignment horizontal="center" vertical="center" wrapText="1"/>
    </xf>
    <xf numFmtId="0" fontId="12" fillId="8" borderId="3" xfId="0" applyFont="1" applyFill="1" applyBorder="1" applyAlignment="1">
      <alignment horizontal="center" vertical="center" wrapText="1"/>
    </xf>
    <xf numFmtId="168" fontId="17" fillId="0" borderId="1" xfId="6" applyNumberFormat="1" applyFont="1" applyFill="1" applyBorder="1" applyAlignment="1">
      <alignment horizontal="center" vertical="center"/>
    </xf>
    <xf numFmtId="9" fontId="17" fillId="0" borderId="1" xfId="6" applyFont="1" applyFill="1" applyBorder="1" applyAlignment="1">
      <alignment horizontal="left" vertical="center" wrapText="1"/>
    </xf>
    <xf numFmtId="9" fontId="17" fillId="0" borderId="1" xfId="6" applyFont="1" applyFill="1" applyBorder="1" applyAlignment="1">
      <alignment horizontal="center" vertical="center"/>
    </xf>
    <xf numFmtId="9" fontId="17" fillId="0" borderId="1" xfId="6" applyFont="1" applyFill="1" applyBorder="1" applyAlignment="1">
      <alignment horizontal="left" vertical="center"/>
    </xf>
    <xf numFmtId="0" fontId="13" fillId="0" borderId="8" xfId="0" applyFont="1" applyBorder="1" applyAlignment="1">
      <alignment horizontal="left" vertical="center" wrapText="1"/>
    </xf>
    <xf numFmtId="0" fontId="8" fillId="0" borderId="1" xfId="0" applyFont="1" applyBorder="1"/>
    <xf numFmtId="9" fontId="9" fillId="0" borderId="1" xfId="1" applyFont="1" applyBorder="1" applyAlignment="1">
      <alignment horizontal="center" vertical="center"/>
    </xf>
    <xf numFmtId="9" fontId="9" fillId="0" borderId="6" xfId="29" applyFont="1" applyFill="1" applyBorder="1" applyAlignment="1">
      <alignment horizontal="center" vertical="center"/>
    </xf>
    <xf numFmtId="9" fontId="17" fillId="0" borderId="3" xfId="6" applyFont="1" applyFill="1" applyBorder="1" applyAlignment="1">
      <alignment horizontal="left" vertical="center" wrapText="1"/>
    </xf>
    <xf numFmtId="9" fontId="0" fillId="0" borderId="1" xfId="1" applyFont="1" applyFill="1" applyBorder="1" applyAlignment="1">
      <alignment horizontal="center" vertical="center" wrapText="1"/>
    </xf>
    <xf numFmtId="9" fontId="13" fillId="0" borderId="1" xfId="30" applyNumberFormat="1" applyFont="1" applyFill="1" applyBorder="1" applyAlignment="1">
      <alignment horizontal="center" vertical="center"/>
    </xf>
    <xf numFmtId="0" fontId="13" fillId="0" borderId="1" xfId="30" applyFont="1" applyFill="1" applyBorder="1" applyAlignment="1">
      <alignment horizontal="left" vertical="center"/>
    </xf>
    <xf numFmtId="9" fontId="9" fillId="0" borderId="1" xfId="1" applyFont="1" applyBorder="1" applyAlignment="1">
      <alignment horizontal="left" vertical="center" wrapText="1"/>
    </xf>
    <xf numFmtId="9" fontId="9" fillId="0" borderId="1" xfId="1" applyFont="1" applyBorder="1" applyAlignment="1">
      <alignment horizontal="left" vertical="center"/>
    </xf>
    <xf numFmtId="9" fontId="0" fillId="0" borderId="3" xfId="1" applyFont="1" applyFill="1" applyBorder="1" applyAlignment="1">
      <alignment horizontal="center" vertical="center" wrapText="1"/>
    </xf>
    <xf numFmtId="10" fontId="9" fillId="0" borderId="9" xfId="29" applyNumberFormat="1" applyFont="1" applyFill="1" applyBorder="1" applyAlignment="1">
      <alignment horizontal="center" vertical="center"/>
    </xf>
    <xf numFmtId="0" fontId="9" fillId="5" borderId="0" xfId="0" applyFont="1" applyFill="1" applyBorder="1" applyAlignment="1">
      <alignment horizontal="right"/>
    </xf>
    <xf numFmtId="0" fontId="0" fillId="5" borderId="0" xfId="0" applyFill="1" applyBorder="1"/>
    <xf numFmtId="9" fontId="0" fillId="0" borderId="1" xfId="1" applyFont="1" applyBorder="1" applyAlignment="1">
      <alignment horizontal="left" vertical="center" wrapText="1"/>
    </xf>
    <xf numFmtId="9" fontId="0" fillId="0" borderId="9" xfId="29" applyFont="1" applyFill="1" applyBorder="1" applyAlignment="1">
      <alignment horizontal="left" vertical="center" wrapText="1"/>
    </xf>
    <xf numFmtId="9" fontId="0" fillId="0" borderId="6" xfId="29" applyFont="1" applyFill="1" applyBorder="1" applyAlignment="1">
      <alignment horizontal="left" vertical="center" wrapText="1"/>
    </xf>
    <xf numFmtId="9" fontId="16" fillId="0" borderId="3" xfId="6" applyFont="1" applyFill="1" applyBorder="1" applyAlignment="1">
      <alignment horizontal="center" vertical="center"/>
    </xf>
    <xf numFmtId="0" fontId="11" fillId="3" borderId="1" xfId="0" applyFont="1" applyFill="1" applyBorder="1" applyAlignment="1">
      <alignment horizontal="left" vertical="center"/>
    </xf>
    <xf numFmtId="0" fontId="12"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9" fontId="9" fillId="0" borderId="1" xfId="1" applyFont="1" applyBorder="1" applyAlignment="1">
      <alignment horizontal="center" vertical="center"/>
    </xf>
    <xf numFmtId="9" fontId="9" fillId="0" borderId="6" xfId="29" applyFont="1" applyFill="1" applyBorder="1" applyAlignment="1">
      <alignment horizontal="center" vertical="center"/>
    </xf>
    <xf numFmtId="9" fontId="9" fillId="0" borderId="1" xfId="29" applyFont="1" applyFill="1" applyBorder="1" applyAlignment="1">
      <alignment horizontal="center" vertical="center"/>
    </xf>
    <xf numFmtId="0" fontId="12"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5" borderId="0" xfId="0" applyFill="1" applyAlignment="1">
      <alignment wrapText="1"/>
    </xf>
    <xf numFmtId="0" fontId="8" fillId="5" borderId="0" xfId="0" applyFont="1" applyFill="1" applyAlignment="1">
      <alignment wrapText="1"/>
    </xf>
    <xf numFmtId="0" fontId="8" fillId="0" borderId="0" xfId="0" applyFont="1" applyAlignment="1">
      <alignment wrapText="1"/>
    </xf>
    <xf numFmtId="9" fontId="17" fillId="0" borderId="1" xfId="6" applyFont="1" applyFill="1" applyBorder="1" applyAlignment="1">
      <alignment horizontal="center" vertical="center" wrapText="1"/>
    </xf>
    <xf numFmtId="0" fontId="8" fillId="0" borderId="1" xfId="0" applyFont="1" applyBorder="1" applyAlignment="1">
      <alignment wrapText="1"/>
    </xf>
    <xf numFmtId="0" fontId="0" fillId="0" borderId="0" xfId="0" applyAlignment="1">
      <alignment wrapText="1"/>
    </xf>
    <xf numFmtId="9" fontId="0" fillId="5" borderId="0" xfId="1" applyFont="1" applyFill="1"/>
    <xf numFmtId="9" fontId="8" fillId="5" borderId="0" xfId="1" applyFont="1" applyFill="1"/>
    <xf numFmtId="9" fontId="12" fillId="4" borderId="1" xfId="1" applyFont="1" applyFill="1" applyBorder="1" applyAlignment="1">
      <alignment horizontal="center" vertical="center" wrapText="1"/>
    </xf>
    <xf numFmtId="9" fontId="0" fillId="5" borderId="0" xfId="1" applyFont="1" applyFill="1" applyAlignment="1">
      <alignment vertical="center"/>
    </xf>
    <xf numFmtId="9" fontId="8" fillId="5" borderId="0" xfId="1" applyFont="1" applyFill="1" applyAlignment="1">
      <alignment vertical="center"/>
    </xf>
    <xf numFmtId="9" fontId="29" fillId="0" borderId="0" xfId="1" applyFont="1" applyAlignment="1">
      <alignment vertical="center"/>
    </xf>
    <xf numFmtId="9" fontId="27" fillId="0" borderId="0" xfId="1" applyFont="1" applyAlignment="1">
      <alignment vertical="center"/>
    </xf>
    <xf numFmtId="9" fontId="13" fillId="0" borderId="1" xfId="1" applyFont="1" applyFill="1" applyBorder="1" applyAlignment="1">
      <alignment horizontal="center" vertical="center"/>
    </xf>
    <xf numFmtId="9" fontId="8" fillId="0" borderId="0" xfId="1" applyFont="1"/>
    <xf numFmtId="9" fontId="12" fillId="8" borderId="3" xfId="1" applyFont="1" applyFill="1" applyBorder="1" applyAlignment="1">
      <alignment horizontal="center" vertical="center" wrapText="1"/>
    </xf>
    <xf numFmtId="9" fontId="0" fillId="0" borderId="3" xfId="1" applyFont="1" applyFill="1" applyBorder="1" applyAlignment="1">
      <alignment horizontal="left" vertical="center" wrapText="1"/>
    </xf>
    <xf numFmtId="9" fontId="0" fillId="0" borderId="1" xfId="1" applyFont="1" applyFill="1" applyBorder="1" applyAlignment="1">
      <alignment horizontal="left" vertical="center" wrapText="1"/>
    </xf>
    <xf numFmtId="9" fontId="11" fillId="3" borderId="1" xfId="1" applyFont="1" applyFill="1" applyBorder="1" applyAlignment="1">
      <alignment horizontal="left" vertical="center"/>
    </xf>
    <xf numFmtId="9" fontId="0" fillId="0" borderId="0" xfId="1" applyFont="1"/>
    <xf numFmtId="9" fontId="13" fillId="0" borderId="1" xfId="1" applyFont="1" applyBorder="1" applyAlignment="1">
      <alignment horizontal="left" vertical="center" wrapText="1"/>
    </xf>
    <xf numFmtId="9" fontId="13" fillId="0" borderId="1" xfId="1" applyFont="1" applyBorder="1" applyAlignment="1">
      <alignment horizontal="left" vertical="center"/>
    </xf>
    <xf numFmtId="9" fontId="0" fillId="0" borderId="1" xfId="1" applyFont="1" applyBorder="1" applyAlignment="1">
      <alignment horizontal="center" vertical="center"/>
    </xf>
    <xf numFmtId="14" fontId="0" fillId="0" borderId="1" xfId="0" applyNumberFormat="1" applyFont="1" applyBorder="1" applyAlignment="1">
      <alignment horizontal="center" vertical="center"/>
    </xf>
    <xf numFmtId="9" fontId="0" fillId="0" borderId="1" xfId="1" applyFont="1" applyBorder="1" applyAlignment="1">
      <alignment horizontal="left" vertical="center"/>
    </xf>
    <xf numFmtId="14" fontId="0" fillId="0" borderId="1" xfId="0" applyNumberFormat="1" applyFont="1" applyBorder="1" applyAlignment="1">
      <alignment horizontal="center" vertical="center" wrapText="1"/>
    </xf>
    <xf numFmtId="0" fontId="32" fillId="3"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4" xfId="0" applyFont="1" applyFill="1" applyBorder="1" applyAlignment="1">
      <alignment horizontal="center" vertical="center"/>
    </xf>
    <xf numFmtId="0" fontId="11" fillId="3" borderId="1" xfId="0" applyFont="1" applyFill="1" applyBorder="1" applyAlignment="1">
      <alignment horizontal="left" vertical="center"/>
    </xf>
    <xf numFmtId="167"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4" borderId="1" xfId="0" applyFont="1" applyFill="1" applyBorder="1" applyAlignment="1">
      <alignment horizontal="center"/>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20" fillId="5" borderId="0" xfId="0" applyFont="1" applyFill="1" applyAlignment="1">
      <alignment horizontal="center"/>
    </xf>
    <xf numFmtId="0" fontId="19" fillId="5" borderId="0" xfId="0" applyFont="1" applyFill="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1" xfId="0" applyBorder="1" applyAlignment="1">
      <alignment horizontal="center" vertical="center" wrapText="1"/>
    </xf>
    <xf numFmtId="44" fontId="0" fillId="0" borderId="3" xfId="3" applyFont="1" applyFill="1" applyBorder="1" applyAlignment="1">
      <alignment horizontal="center" vertical="center" wrapText="1"/>
    </xf>
    <xf numFmtId="44" fontId="0" fillId="0" borderId="5" xfId="3" applyFont="1" applyFill="1" applyBorder="1" applyAlignment="1">
      <alignment horizontal="center" vertical="center" wrapText="1"/>
    </xf>
    <xf numFmtId="44" fontId="0" fillId="0" borderId="4" xfId="3" applyFont="1" applyFill="1" applyBorder="1" applyAlignment="1">
      <alignment horizontal="center" vertical="center" wrapText="1"/>
    </xf>
    <xf numFmtId="0" fontId="17" fillId="0" borderId="5" xfId="0" applyFont="1" applyFill="1" applyBorder="1" applyAlignment="1">
      <alignment horizontal="left" vertical="center" wrapText="1"/>
    </xf>
    <xf numFmtId="0" fontId="12" fillId="4" borderId="1" xfId="0" applyFont="1"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7" fillId="0" borderId="1" xfId="0" applyFont="1" applyFill="1" applyBorder="1" applyAlignment="1">
      <alignment horizontal="left" vertical="center" wrapText="1"/>
    </xf>
    <xf numFmtId="44" fontId="0" fillId="0" borderId="3" xfId="3" applyFont="1" applyBorder="1" applyAlignment="1">
      <alignment horizontal="center" vertical="center"/>
    </xf>
    <xf numFmtId="44" fontId="0" fillId="0" borderId="4" xfId="3" applyFont="1" applyBorder="1" applyAlignment="1">
      <alignment horizontal="center" vertical="center"/>
    </xf>
    <xf numFmtId="44" fontId="0" fillId="0" borderId="5" xfId="3" applyFont="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44" fontId="17" fillId="0" borderId="3" xfId="3" applyFont="1" applyFill="1" applyBorder="1" applyAlignment="1">
      <alignment horizontal="center" vertical="center"/>
    </xf>
    <xf numFmtId="44" fontId="17" fillId="0" borderId="5" xfId="3" applyFont="1" applyFill="1" applyBorder="1" applyAlignment="1">
      <alignment horizontal="center" vertical="center"/>
    </xf>
    <xf numFmtId="44" fontId="17" fillId="0" borderId="4" xfId="3" applyFont="1" applyFill="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1" fillId="3" borderId="6" xfId="0" applyFont="1" applyFill="1" applyBorder="1" applyAlignment="1">
      <alignment horizontal="left" vertical="center"/>
    </xf>
    <xf numFmtId="0" fontId="24" fillId="3" borderId="7" xfId="0" applyFont="1" applyFill="1" applyBorder="1" applyAlignment="1">
      <alignment horizontal="left" vertical="center"/>
    </xf>
    <xf numFmtId="0" fontId="24" fillId="3" borderId="8" xfId="0" applyFont="1" applyFill="1" applyBorder="1" applyAlignment="1">
      <alignment horizontal="left" vertical="center"/>
    </xf>
    <xf numFmtId="0" fontId="25" fillId="4" borderId="1" xfId="0" applyFont="1" applyFill="1" applyBorder="1" applyAlignment="1">
      <alignment horizontal="center"/>
    </xf>
    <xf numFmtId="0" fontId="25" fillId="4"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24" fillId="3" borderId="1" xfId="0" applyFont="1" applyFill="1" applyBorder="1" applyAlignment="1">
      <alignment horizontal="left" vertical="center"/>
    </xf>
    <xf numFmtId="0" fontId="21" fillId="0" borderId="1" xfId="0" applyFont="1" applyBorder="1" applyAlignment="1">
      <alignment horizontal="justify" vertical="center" wrapText="1"/>
    </xf>
    <xf numFmtId="0" fontId="21" fillId="0" borderId="3" xfId="0" applyFont="1" applyBorder="1" applyAlignment="1">
      <alignment horizontal="left" vertical="center" wrapText="1"/>
    </xf>
    <xf numFmtId="44" fontId="17" fillId="0" borderId="3" xfId="3" applyFont="1" applyBorder="1" applyAlignment="1">
      <alignment horizontal="center" vertical="center" wrapText="1"/>
    </xf>
    <xf numFmtId="44" fontId="17" fillId="0" borderId="5" xfId="3" applyFont="1" applyBorder="1" applyAlignment="1">
      <alignment horizontal="center" vertical="center" wrapText="1"/>
    </xf>
    <xf numFmtId="44" fontId="17" fillId="0" borderId="4" xfId="3" applyFont="1" applyBorder="1" applyAlignment="1">
      <alignment horizontal="center" vertical="center" wrapText="1"/>
    </xf>
    <xf numFmtId="44" fontId="17" fillId="0" borderId="3" xfId="3" applyFont="1" applyBorder="1" applyAlignment="1">
      <alignment horizontal="center" vertical="center"/>
    </xf>
    <xf numFmtId="44" fontId="17" fillId="0" borderId="5" xfId="3" applyFont="1" applyBorder="1" applyAlignment="1">
      <alignment horizontal="center" vertical="center"/>
    </xf>
    <xf numFmtId="44" fontId="17" fillId="0" borderId="4" xfId="3" applyFont="1" applyBorder="1" applyAlignment="1">
      <alignment horizontal="center" vertical="center"/>
    </xf>
    <xf numFmtId="167" fontId="0" fillId="0" borderId="3" xfId="0" applyNumberFormat="1" applyBorder="1" applyAlignment="1">
      <alignment horizontal="center" vertical="center"/>
    </xf>
    <xf numFmtId="167" fontId="0" fillId="0" borderId="5" xfId="0" applyNumberFormat="1" applyBorder="1" applyAlignment="1">
      <alignment horizontal="center" vertical="center"/>
    </xf>
    <xf numFmtId="167" fontId="0" fillId="0" borderId="4" xfId="0" applyNumberFormat="1" applyBorder="1" applyAlignment="1">
      <alignment horizontal="center" vertical="center"/>
    </xf>
    <xf numFmtId="44" fontId="27" fillId="0" borderId="3" xfId="3" applyFont="1" applyBorder="1" applyAlignment="1">
      <alignment horizontal="center" vertical="center"/>
    </xf>
    <xf numFmtId="44" fontId="27" fillId="0" borderId="5" xfId="3" applyFont="1" applyBorder="1" applyAlignment="1">
      <alignment horizontal="center" vertical="center"/>
    </xf>
    <xf numFmtId="44" fontId="27" fillId="0" borderId="4" xfId="3" applyFont="1" applyBorder="1" applyAlignment="1">
      <alignment horizontal="center" vertical="center"/>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13" fillId="0" borderId="3" xfId="30" applyFont="1" applyFill="1" applyBorder="1" applyAlignment="1">
      <alignment horizontal="center" vertical="center"/>
    </xf>
    <xf numFmtId="0" fontId="13" fillId="0" borderId="5" xfId="30" applyFont="1" applyFill="1" applyBorder="1" applyAlignment="1">
      <alignment horizontal="center" vertical="center"/>
    </xf>
    <xf numFmtId="0" fontId="13" fillId="0" borderId="4" xfId="30" applyFont="1" applyFill="1" applyBorder="1" applyAlignment="1">
      <alignment horizontal="center" vertical="center"/>
    </xf>
    <xf numFmtId="9" fontId="31" fillId="4" borderId="6" xfId="1" applyFont="1" applyFill="1" applyBorder="1" applyAlignment="1">
      <alignment horizontal="center" vertical="center"/>
    </xf>
    <xf numFmtId="9" fontId="31" fillId="4" borderId="7" xfId="1" applyFont="1" applyFill="1" applyBorder="1" applyAlignment="1">
      <alignment horizontal="center" vertical="center"/>
    </xf>
    <xf numFmtId="9" fontId="31" fillId="4" borderId="8" xfId="1" applyFont="1" applyFill="1" applyBorder="1" applyAlignment="1">
      <alignment horizontal="center" vertical="center"/>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0" fillId="0" borderId="3" xfId="0" applyFont="1" applyFill="1" applyBorder="1" applyAlignment="1">
      <alignment horizontal="center" vertical="center"/>
    </xf>
    <xf numFmtId="0" fontId="0" fillId="0" borderId="5" xfId="0" applyBorder="1" applyAlignment="1">
      <alignment horizontal="center" vertical="center"/>
    </xf>
    <xf numFmtId="0" fontId="31" fillId="4" borderId="6"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6" xfId="0" applyFont="1" applyFill="1" applyBorder="1" applyAlignment="1">
      <alignment horizontal="center"/>
    </xf>
    <xf numFmtId="0" fontId="31" fillId="4" borderId="7" xfId="0" applyFont="1" applyFill="1" applyBorder="1" applyAlignment="1">
      <alignment horizontal="center"/>
    </xf>
    <xf numFmtId="0" fontId="31" fillId="4" borderId="8" xfId="0" applyFont="1" applyFill="1" applyBorder="1" applyAlignment="1">
      <alignment horizontal="center"/>
    </xf>
    <xf numFmtId="0" fontId="30" fillId="2" borderId="1" xfId="0" applyFont="1" applyFill="1" applyBorder="1" applyAlignment="1">
      <alignment horizontal="left" vertical="center" wrapText="1"/>
    </xf>
    <xf numFmtId="0" fontId="30" fillId="2" borderId="1" xfId="0" applyFont="1" applyFill="1" applyBorder="1" applyAlignment="1">
      <alignment horizontal="left" vertical="center"/>
    </xf>
    <xf numFmtId="0" fontId="30" fillId="3" borderId="7" xfId="0" applyFont="1" applyFill="1" applyBorder="1" applyAlignment="1">
      <alignment horizontal="left" vertical="center"/>
    </xf>
    <xf numFmtId="0" fontId="30" fillId="3" borderId="8" xfId="0" applyFont="1" applyFill="1" applyBorder="1" applyAlignment="1">
      <alignment horizontal="left" vertical="center"/>
    </xf>
    <xf numFmtId="9" fontId="9" fillId="0" borderId="3" xfId="1" applyFont="1" applyBorder="1" applyAlignment="1">
      <alignment horizontal="left" vertical="center" wrapText="1"/>
    </xf>
    <xf numFmtId="9" fontId="9" fillId="0" borderId="5" xfId="1" applyFont="1" applyBorder="1" applyAlignment="1">
      <alignment horizontal="left" vertical="center" wrapText="1"/>
    </xf>
    <xf numFmtId="9" fontId="9" fillId="0" borderId="4" xfId="1" applyFont="1" applyBorder="1" applyAlignment="1">
      <alignment horizontal="left" vertical="center" wrapText="1"/>
    </xf>
    <xf numFmtId="9" fontId="9" fillId="0" borderId="3" xfId="1" applyFont="1" applyBorder="1" applyAlignment="1">
      <alignment horizontal="center" vertical="center"/>
    </xf>
    <xf numFmtId="9" fontId="9" fillId="0" borderId="5" xfId="1" applyFont="1" applyBorder="1" applyAlignment="1">
      <alignment horizontal="center" vertical="center"/>
    </xf>
    <xf numFmtId="9" fontId="9" fillId="0" borderId="4" xfId="1" applyFont="1" applyBorder="1" applyAlignment="1">
      <alignment horizontal="center" vertical="center"/>
    </xf>
    <xf numFmtId="44" fontId="0" fillId="0" borderId="3" xfId="0" applyNumberFormat="1" applyBorder="1" applyAlignment="1">
      <alignment horizontal="center" vertical="center"/>
    </xf>
    <xf numFmtId="44" fontId="0" fillId="0" borderId="5" xfId="0" applyNumberForma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0" fillId="0" borderId="1" xfId="0" applyFont="1" applyBorder="1" applyAlignment="1">
      <alignment horizontal="center"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44" fontId="0" fillId="0" borderId="1" xfId="0" applyNumberForma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wrapText="1"/>
    </xf>
    <xf numFmtId="9" fontId="12" fillId="8" borderId="6" xfId="1" applyFont="1" applyFill="1" applyBorder="1" applyAlignment="1">
      <alignment horizontal="center" vertical="center"/>
    </xf>
    <xf numFmtId="9" fontId="12" fillId="8" borderId="7" xfId="1" applyFont="1" applyFill="1" applyBorder="1" applyAlignment="1">
      <alignment horizontal="center" vertic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center"/>
    </xf>
    <xf numFmtId="165" fontId="0" fillId="0" borderId="3" xfId="28" applyFont="1" applyFill="1" applyBorder="1" applyAlignment="1">
      <alignment horizontal="center" vertical="center" wrapText="1"/>
    </xf>
    <xf numFmtId="165" fontId="0" fillId="0" borderId="5" xfId="28" applyFont="1" applyFill="1" applyBorder="1" applyAlignment="1">
      <alignment horizontal="center" vertical="center" wrapText="1"/>
    </xf>
    <xf numFmtId="165" fontId="0" fillId="0" borderId="4" xfId="28" applyFont="1" applyFill="1" applyBorder="1" applyAlignment="1">
      <alignment horizontal="center" vertical="center" wrapText="1"/>
    </xf>
    <xf numFmtId="9" fontId="12" fillId="4" borderId="1" xfId="1" applyFont="1" applyFill="1" applyBorder="1" applyAlignment="1">
      <alignment horizontal="center"/>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2" fillId="2" borderId="1" xfId="0" applyFont="1" applyFill="1" applyBorder="1" applyAlignment="1">
      <alignment horizontal="left" vertical="center" wrapText="1"/>
    </xf>
    <xf numFmtId="9" fontId="12" fillId="4" borderId="6" xfId="1" applyFont="1" applyFill="1" applyBorder="1" applyAlignment="1">
      <alignment horizontal="center"/>
    </xf>
    <xf numFmtId="9" fontId="12" fillId="4" borderId="7" xfId="1" applyFont="1" applyFill="1" applyBorder="1" applyAlignment="1">
      <alignment horizontal="center"/>
    </xf>
    <xf numFmtId="9" fontId="12" fillId="4" borderId="8" xfId="1" applyFont="1" applyFill="1" applyBorder="1" applyAlignment="1">
      <alignment horizontal="center"/>
    </xf>
    <xf numFmtId="0" fontId="0" fillId="0" borderId="5" xfId="0" applyFill="1" applyBorder="1" applyAlignment="1">
      <alignment horizontal="left" vertical="center" wrapText="1"/>
    </xf>
    <xf numFmtId="44" fontId="0" fillId="0" borderId="1" xfId="3" applyFont="1" applyBorder="1" applyAlignment="1">
      <alignment horizontal="center" vertical="center"/>
    </xf>
    <xf numFmtId="0" fontId="13" fillId="0" borderId="1" xfId="0" applyFont="1" applyBorder="1" applyAlignment="1">
      <alignment horizontal="center" vertical="center"/>
    </xf>
    <xf numFmtId="0" fontId="12" fillId="4"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32" fillId="3" borderId="1" xfId="0" applyFont="1" applyFill="1" applyBorder="1" applyAlignment="1">
      <alignment horizontal="left" vertical="center"/>
    </xf>
    <xf numFmtId="0" fontId="0" fillId="0" borderId="4" xfId="0" applyFont="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Border="1" applyAlignment="1">
      <alignment horizontal="left" vertical="center" wrapText="1"/>
    </xf>
    <xf numFmtId="0" fontId="13" fillId="0" borderId="1" xfId="0" applyFont="1" applyFill="1" applyBorder="1" applyAlignment="1">
      <alignment horizontal="left" vertical="center" wrapText="1"/>
    </xf>
  </cellXfs>
  <cellStyles count="35">
    <cellStyle name="Millares 2" xfId="10" xr:uid="{00000000-0005-0000-0000-000000000000}"/>
    <cellStyle name="Millares 2 2" xfId="26" xr:uid="{00000000-0005-0000-0000-000001000000}"/>
    <cellStyle name="Millares 2 3" xfId="18" xr:uid="{00000000-0005-0000-0000-000002000000}"/>
    <cellStyle name="Millares 5" xfId="5" xr:uid="{00000000-0005-0000-0000-000003000000}"/>
    <cellStyle name="Moneda" xfId="3" builtinId="4"/>
    <cellStyle name="Moneda [0]" xfId="28" builtinId="7"/>
    <cellStyle name="Moneda [0] 2" xfId="9" xr:uid="{00000000-0005-0000-0000-000006000000}"/>
    <cellStyle name="Moneda [0] 2 2" xfId="25" xr:uid="{00000000-0005-0000-0000-000007000000}"/>
    <cellStyle name="Moneda [0] 2 3" xfId="17" xr:uid="{00000000-0005-0000-0000-000008000000}"/>
    <cellStyle name="Moneda [0] 3" xfId="32" xr:uid="{00000000-0005-0000-0000-000009000000}"/>
    <cellStyle name="Moneda 2" xfId="7" xr:uid="{00000000-0005-0000-0000-00000A000000}"/>
    <cellStyle name="Moneda 2 2" xfId="23" xr:uid="{00000000-0005-0000-0000-00000B000000}"/>
    <cellStyle name="Moneda 2 3" xfId="15" xr:uid="{00000000-0005-0000-0000-00000C000000}"/>
    <cellStyle name="Moneda 3" xfId="31" xr:uid="{00000000-0005-0000-0000-00000D000000}"/>
    <cellStyle name="Moneda 6" xfId="8" xr:uid="{00000000-0005-0000-0000-00000E000000}"/>
    <cellStyle name="Moneda 6 2" xfId="24" xr:uid="{00000000-0005-0000-0000-00000F000000}"/>
    <cellStyle name="Moneda 6 3" xfId="16" xr:uid="{00000000-0005-0000-0000-000010000000}"/>
    <cellStyle name="Normal" xfId="0" builtinId="0" customBuiltin="1"/>
    <cellStyle name="Normal 2" xfId="2" xr:uid="{00000000-0005-0000-0000-000012000000}"/>
    <cellStyle name="Normal 3" xfId="4" xr:uid="{00000000-0005-0000-0000-000013000000}"/>
    <cellStyle name="Normal 3 2" xfId="21" xr:uid="{00000000-0005-0000-0000-000014000000}"/>
    <cellStyle name="Normal 3 3" xfId="13" xr:uid="{00000000-0005-0000-0000-000015000000}"/>
    <cellStyle name="Normal 4" xfId="30" xr:uid="{00000000-0005-0000-0000-000016000000}"/>
    <cellStyle name="Porcentaje" xfId="1" builtinId="5"/>
    <cellStyle name="Porcentaje 2" xfId="6" xr:uid="{00000000-0005-0000-0000-000018000000}"/>
    <cellStyle name="Porcentaje 2 2" xfId="22" xr:uid="{00000000-0005-0000-0000-000019000000}"/>
    <cellStyle name="Porcentaje 2 3" xfId="14" xr:uid="{00000000-0005-0000-0000-00001A000000}"/>
    <cellStyle name="Porcentaje 3" xfId="11" xr:uid="{00000000-0005-0000-0000-00001B000000}"/>
    <cellStyle name="Porcentaje 3 2" xfId="27" xr:uid="{00000000-0005-0000-0000-00001C000000}"/>
    <cellStyle name="Porcentaje 3 2 2" xfId="29" xr:uid="{00000000-0005-0000-0000-00001D000000}"/>
    <cellStyle name="Porcentaje 3 2 2 2" xfId="34" xr:uid="{00000000-0005-0000-0000-00001E000000}"/>
    <cellStyle name="Porcentaje 3 3" xfId="19" xr:uid="{00000000-0005-0000-0000-00001F000000}"/>
    <cellStyle name="Porcentaje 4" xfId="20" xr:uid="{00000000-0005-0000-0000-000020000000}"/>
    <cellStyle name="Porcentaje 5" xfId="12" xr:uid="{00000000-0005-0000-0000-000021000000}"/>
    <cellStyle name="Porcentaje 6" xfId="33" xr:uid="{00000000-0005-0000-0000-000022000000}"/>
  </cellStyles>
  <dxfs count="0"/>
  <tableStyles count="0" defaultTableStyle="TableStyleMedium2" defaultPivotStyle="PivotStyleLight16"/>
  <colors>
    <mruColors>
      <color rgb="FF2E5EA5"/>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oneCellAnchor>
    <xdr:from>
      <xdr:col>23</xdr:col>
      <xdr:colOff>63500</xdr:colOff>
      <xdr:row>0</xdr:row>
      <xdr:rowOff>114072</xdr:rowOff>
    </xdr:from>
    <xdr:ext cx="1420541" cy="318817"/>
    <xdr:pic>
      <xdr:nvPicPr>
        <xdr:cNvPr id="8" name="Imagen 7">
          <a:extLst>
            <a:ext uri="{FF2B5EF4-FFF2-40B4-BE49-F238E27FC236}">
              <a16:creationId xmlns:a16="http://schemas.microsoft.com/office/drawing/2014/main" id="{3038B9A5-D5E0-4B4B-BE40-AE110DA9C4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26688" y="114072"/>
          <a:ext cx="1420541" cy="318817"/>
        </a:xfrm>
        <a:prstGeom prst="rect">
          <a:avLst/>
        </a:prstGeom>
      </xdr:spPr>
    </xdr:pic>
    <xdr:clientData/>
  </xdr:oneCellAnchor>
  <xdr:oneCellAnchor>
    <xdr:from>
      <xdr:col>22</xdr:col>
      <xdr:colOff>222250</xdr:colOff>
      <xdr:row>0</xdr:row>
      <xdr:rowOff>31750</xdr:rowOff>
    </xdr:from>
    <xdr:ext cx="993820" cy="453345"/>
    <xdr:pic>
      <xdr:nvPicPr>
        <xdr:cNvPr id="9" name="Imagen 8">
          <a:extLst>
            <a:ext uri="{FF2B5EF4-FFF2-40B4-BE49-F238E27FC236}">
              <a16:creationId xmlns:a16="http://schemas.microsoft.com/office/drawing/2014/main" id="{9428C529-2A0B-45CC-8301-ED97683B0B4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91625" y="31750"/>
          <a:ext cx="993820" cy="4533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47626</xdr:colOff>
      <xdr:row>0</xdr:row>
      <xdr:rowOff>84214</xdr:rowOff>
    </xdr:from>
    <xdr:to>
      <xdr:col>23</xdr:col>
      <xdr:colOff>172842</xdr:colOff>
      <xdr:row>1</xdr:row>
      <xdr:rowOff>268093</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81126" y="84214"/>
          <a:ext cx="1419029" cy="318817"/>
        </a:xfrm>
        <a:prstGeom prst="rect">
          <a:avLst/>
        </a:prstGeom>
      </xdr:spPr>
    </xdr:pic>
    <xdr:clientData/>
  </xdr:twoCellAnchor>
  <xdr:twoCellAnchor editAs="oneCell">
    <xdr:from>
      <xdr:col>23</xdr:col>
      <xdr:colOff>357187</xdr:colOff>
      <xdr:row>0</xdr:row>
      <xdr:rowOff>0</xdr:rowOff>
    </xdr:from>
    <xdr:to>
      <xdr:col>24</xdr:col>
      <xdr:colOff>587495</xdr:colOff>
      <xdr:row>1</xdr:row>
      <xdr:rowOff>313872</xdr:rowOff>
    </xdr:to>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84500" y="0"/>
          <a:ext cx="992308" cy="448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77930</xdr:colOff>
      <xdr:row>1</xdr:row>
      <xdr:rowOff>3027</xdr:rowOff>
    </xdr:from>
    <xdr:to>
      <xdr:col>23</xdr:col>
      <xdr:colOff>201760</xdr:colOff>
      <xdr:row>2</xdr:row>
      <xdr:rowOff>7613</xdr:rowOff>
    </xdr:to>
    <xdr:pic>
      <xdr:nvPicPr>
        <xdr:cNvPr id="9" name="Imagen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05657" y="132913"/>
          <a:ext cx="1422694" cy="316314"/>
        </a:xfrm>
        <a:prstGeom prst="rect">
          <a:avLst/>
        </a:prstGeom>
      </xdr:spPr>
    </xdr:pic>
    <xdr:clientData/>
  </xdr:twoCellAnchor>
  <xdr:twoCellAnchor editAs="oneCell">
    <xdr:from>
      <xdr:col>23</xdr:col>
      <xdr:colOff>432953</xdr:colOff>
      <xdr:row>0</xdr:row>
      <xdr:rowOff>38072</xdr:rowOff>
    </xdr:from>
    <xdr:to>
      <xdr:col>24</xdr:col>
      <xdr:colOff>666926</xdr:colOff>
      <xdr:row>2</xdr:row>
      <xdr:rowOff>58978</xdr:rowOff>
    </xdr:to>
    <xdr:pic>
      <xdr:nvPicPr>
        <xdr:cNvPr id="10" name="Imagen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59544" y="38072"/>
          <a:ext cx="995973" cy="462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21</xdr:col>
      <xdr:colOff>1143000</xdr:colOff>
      <xdr:row>0</xdr:row>
      <xdr:rowOff>107496</xdr:rowOff>
    </xdr:from>
    <xdr:to>
      <xdr:col>22</xdr:col>
      <xdr:colOff>1269275</xdr:colOff>
      <xdr:row>1</xdr:row>
      <xdr:rowOff>291375</xdr:rowOff>
    </xdr:to>
    <xdr:pic>
      <xdr:nvPicPr>
        <xdr:cNvPr id="16" name="Imagen 15">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07450" y="107496"/>
          <a:ext cx="1421675" cy="317229"/>
        </a:xfrm>
        <a:prstGeom prst="rect">
          <a:avLst/>
        </a:prstGeom>
      </xdr:spPr>
    </xdr:pic>
    <xdr:clientData/>
  </xdr:twoCellAnchor>
  <xdr:twoCellAnchor editAs="oneCell">
    <xdr:from>
      <xdr:col>23</xdr:col>
      <xdr:colOff>219075</xdr:colOff>
      <xdr:row>0</xdr:row>
      <xdr:rowOff>40821</xdr:rowOff>
    </xdr:from>
    <xdr:to>
      <xdr:col>24</xdr:col>
      <xdr:colOff>452029</xdr:colOff>
      <xdr:row>2</xdr:row>
      <xdr:rowOff>43544</xdr:rowOff>
    </xdr:to>
    <xdr:pic>
      <xdr:nvPicPr>
        <xdr:cNvPr id="17" name="Imagen 16">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174325" y="40821"/>
          <a:ext cx="994954" cy="4503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43296</xdr:colOff>
      <xdr:row>0</xdr:row>
      <xdr:rowOff>94073</xdr:rowOff>
    </xdr:from>
    <xdr:to>
      <xdr:col>23</xdr:col>
      <xdr:colOff>165026</xdr:colOff>
      <xdr:row>1</xdr:row>
      <xdr:rowOff>277952</xdr:rowOff>
    </xdr:to>
    <xdr:pic>
      <xdr:nvPicPr>
        <xdr:cNvPr id="9" name="Imagen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52864" y="94073"/>
          <a:ext cx="1420594" cy="313765"/>
        </a:xfrm>
        <a:prstGeom prst="rect">
          <a:avLst/>
        </a:prstGeom>
      </xdr:spPr>
    </xdr:pic>
    <xdr:clientData/>
  </xdr:twoCellAnchor>
  <xdr:twoCellAnchor editAs="oneCell">
    <xdr:from>
      <xdr:col>23</xdr:col>
      <xdr:colOff>285751</xdr:colOff>
      <xdr:row>0</xdr:row>
      <xdr:rowOff>0</xdr:rowOff>
    </xdr:from>
    <xdr:to>
      <xdr:col>24</xdr:col>
      <xdr:colOff>517624</xdr:colOff>
      <xdr:row>2</xdr:row>
      <xdr:rowOff>20906</xdr:rowOff>
    </xdr:to>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94183" y="0"/>
          <a:ext cx="993873" cy="462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21</xdr:col>
      <xdr:colOff>1257300</xdr:colOff>
      <xdr:row>0</xdr:row>
      <xdr:rowOff>113846</xdr:rowOff>
    </xdr:from>
    <xdr:to>
      <xdr:col>23</xdr:col>
      <xdr:colOff>86588</xdr:colOff>
      <xdr:row>1</xdr:row>
      <xdr:rowOff>297725</xdr:rowOff>
    </xdr:to>
    <xdr:pic>
      <xdr:nvPicPr>
        <xdr:cNvPr id="12" name="Imagen 11">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49375" y="113846"/>
          <a:ext cx="1420088" cy="317229"/>
        </a:xfrm>
        <a:prstGeom prst="rect">
          <a:avLst/>
        </a:prstGeom>
      </xdr:spPr>
    </xdr:pic>
    <xdr:clientData/>
  </xdr:twoCellAnchor>
  <xdr:twoCellAnchor editAs="oneCell">
    <xdr:from>
      <xdr:col>23</xdr:col>
      <xdr:colOff>314325</xdr:colOff>
      <xdr:row>0</xdr:row>
      <xdr:rowOff>26534</xdr:rowOff>
    </xdr:from>
    <xdr:to>
      <xdr:col>24</xdr:col>
      <xdr:colOff>545692</xdr:colOff>
      <xdr:row>2</xdr:row>
      <xdr:rowOff>29257</xdr:rowOff>
    </xdr:to>
    <xdr:pic>
      <xdr:nvPicPr>
        <xdr:cNvPr id="13" name="Imagen 12">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97200" y="26534"/>
          <a:ext cx="993367" cy="4503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85725</xdr:colOff>
      <xdr:row>0</xdr:row>
      <xdr:rowOff>123948</xdr:rowOff>
    </xdr:from>
    <xdr:to>
      <xdr:col>23</xdr:col>
      <xdr:colOff>212000</xdr:colOff>
      <xdr:row>1</xdr:row>
      <xdr:rowOff>307827</xdr:rowOff>
    </xdr:to>
    <xdr:pic>
      <xdr:nvPicPr>
        <xdr:cNvPr id="6" name="Imagen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55125" y="123948"/>
          <a:ext cx="1421675" cy="317229"/>
        </a:xfrm>
        <a:prstGeom prst="rect">
          <a:avLst/>
        </a:prstGeom>
      </xdr:spPr>
    </xdr:pic>
    <xdr:clientData/>
  </xdr:twoCellAnchor>
  <xdr:twoCellAnchor editAs="oneCell">
    <xdr:from>
      <xdr:col>23</xdr:col>
      <xdr:colOff>390525</xdr:colOff>
      <xdr:row>0</xdr:row>
      <xdr:rowOff>13978</xdr:rowOff>
    </xdr:from>
    <xdr:to>
      <xdr:col>24</xdr:col>
      <xdr:colOff>623479</xdr:colOff>
      <xdr:row>2</xdr:row>
      <xdr:rowOff>16701</xdr:rowOff>
    </xdr:to>
    <xdr:pic>
      <xdr:nvPicPr>
        <xdr:cNvPr id="7" name="Imagen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555325" y="13978"/>
          <a:ext cx="994954" cy="4503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38100</xdr:colOff>
      <xdr:row>0</xdr:row>
      <xdr:rowOff>130210</xdr:rowOff>
    </xdr:from>
    <xdr:to>
      <xdr:col>23</xdr:col>
      <xdr:colOff>165840</xdr:colOff>
      <xdr:row>1</xdr:row>
      <xdr:rowOff>314089</xdr:rowOff>
    </xdr:to>
    <xdr:pic>
      <xdr:nvPicPr>
        <xdr:cNvPr id="9" name="Imagen 8">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25575" y="130210"/>
          <a:ext cx="1423140" cy="317229"/>
        </a:xfrm>
        <a:prstGeom prst="rect">
          <a:avLst/>
        </a:prstGeom>
      </xdr:spPr>
    </xdr:pic>
    <xdr:clientData/>
  </xdr:twoCellAnchor>
  <xdr:twoCellAnchor editAs="oneCell">
    <xdr:from>
      <xdr:col>23</xdr:col>
      <xdr:colOff>361950</xdr:colOff>
      <xdr:row>0</xdr:row>
      <xdr:rowOff>55475</xdr:rowOff>
    </xdr:from>
    <xdr:to>
      <xdr:col>24</xdr:col>
      <xdr:colOff>596369</xdr:colOff>
      <xdr:row>2</xdr:row>
      <xdr:rowOff>58198</xdr:rowOff>
    </xdr:to>
    <xdr:pic>
      <xdr:nvPicPr>
        <xdr:cNvPr id="10" name="Imagen 9">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44825" y="55475"/>
          <a:ext cx="996419" cy="450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5</xdr:col>
      <xdr:colOff>869924</xdr:colOff>
      <xdr:row>5</xdr:row>
      <xdr:rowOff>78605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22</xdr:col>
      <xdr:colOff>0</xdr:colOff>
      <xdr:row>0</xdr:row>
      <xdr:rowOff>132407</xdr:rowOff>
    </xdr:from>
    <xdr:to>
      <xdr:col>23</xdr:col>
      <xdr:colOff>127741</xdr:colOff>
      <xdr:row>2</xdr:row>
      <xdr:rowOff>1961</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17000" y="132407"/>
          <a:ext cx="1423141" cy="317229"/>
        </a:xfrm>
        <a:prstGeom prst="rect">
          <a:avLst/>
        </a:prstGeom>
      </xdr:spPr>
    </xdr:pic>
    <xdr:clientData/>
  </xdr:twoCellAnchor>
  <xdr:twoCellAnchor editAs="oneCell">
    <xdr:from>
      <xdr:col>23</xdr:col>
      <xdr:colOff>276225</xdr:colOff>
      <xdr:row>0</xdr:row>
      <xdr:rowOff>48147</xdr:rowOff>
    </xdr:from>
    <xdr:to>
      <xdr:col>24</xdr:col>
      <xdr:colOff>510645</xdr:colOff>
      <xdr:row>2</xdr:row>
      <xdr:rowOff>50870</xdr:rowOff>
    </xdr:to>
    <xdr:pic>
      <xdr:nvPicPr>
        <xdr:cNvPr id="4" name="Imagen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88625" y="48147"/>
          <a:ext cx="996420" cy="450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PLAN%20DE%20ACCION%202018/PLAN%20DE%20ACCION%202018%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P"/>
      <sheetName val="RP"/>
      <sheetName val="PLAN DE ACCION"/>
      <sheetName val="SALDOS"/>
      <sheetName val="POAI BASE"/>
      <sheetName val="POAI"/>
      <sheetName val="distribucion presupuesto CV"/>
      <sheetName val="comisiones 2203-0700-1"/>
      <sheetName val="comisiones 2203-0700-2"/>
      <sheetName val="cajas menores 2203-0700-1"/>
      <sheetName val="cajas menores 2203-0700-2"/>
      <sheetName val="cajas menores 2299-0700-3"/>
      <sheetName val="OBLIGADO SPI"/>
      <sheetName val="COMPROMETIDO"/>
      <sheetName val="cadena de valor"/>
      <sheetName val="m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Etiquetas de fila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5.bin"/><Relationship Id="rId13" Type="http://schemas.openxmlformats.org/officeDocument/2006/relationships/printerSettings" Target="../printerSettings/printerSettings30.bin"/><Relationship Id="rId18" Type="http://schemas.openxmlformats.org/officeDocument/2006/relationships/drawing" Target="../drawings/drawing2.xml"/><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12" Type="http://schemas.openxmlformats.org/officeDocument/2006/relationships/printerSettings" Target="../printerSettings/printerSettings29.bin"/><Relationship Id="rId17" Type="http://schemas.openxmlformats.org/officeDocument/2006/relationships/printerSettings" Target="../printerSettings/printerSettings34.bin"/><Relationship Id="rId2" Type="http://schemas.openxmlformats.org/officeDocument/2006/relationships/printerSettings" Target="../printerSettings/printerSettings19.bin"/><Relationship Id="rId16" Type="http://schemas.openxmlformats.org/officeDocument/2006/relationships/printerSettings" Target="../printerSettings/printerSettings33.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11" Type="http://schemas.openxmlformats.org/officeDocument/2006/relationships/printerSettings" Target="../printerSettings/printerSettings28.bin"/><Relationship Id="rId5" Type="http://schemas.openxmlformats.org/officeDocument/2006/relationships/printerSettings" Target="../printerSettings/printerSettings22.bin"/><Relationship Id="rId15" Type="http://schemas.openxmlformats.org/officeDocument/2006/relationships/printerSettings" Target="../printerSettings/printerSettings3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 Id="rId14"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18" Type="http://schemas.openxmlformats.org/officeDocument/2006/relationships/drawing" Target="../drawings/drawing4.xml"/><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printerSettings" Target="../printerSettings/printerSettings51.bin"/><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10" Type="http://schemas.openxmlformats.org/officeDocument/2006/relationships/printerSettings" Target="../printerSettings/printerSettings44.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9.bin"/><Relationship Id="rId13" Type="http://schemas.openxmlformats.org/officeDocument/2006/relationships/printerSettings" Target="../printerSettings/printerSettings64.bin"/><Relationship Id="rId18" Type="http://schemas.openxmlformats.org/officeDocument/2006/relationships/drawing" Target="../drawings/drawing5.xml"/><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12" Type="http://schemas.openxmlformats.org/officeDocument/2006/relationships/printerSettings" Target="../printerSettings/printerSettings63.bin"/><Relationship Id="rId17" Type="http://schemas.openxmlformats.org/officeDocument/2006/relationships/printerSettings" Target="../printerSettings/printerSettings68.bin"/><Relationship Id="rId2" Type="http://schemas.openxmlformats.org/officeDocument/2006/relationships/printerSettings" Target="../printerSettings/printerSettings53.bin"/><Relationship Id="rId16" Type="http://schemas.openxmlformats.org/officeDocument/2006/relationships/printerSettings" Target="../printerSettings/printerSettings67.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11" Type="http://schemas.openxmlformats.org/officeDocument/2006/relationships/printerSettings" Target="../printerSettings/printerSettings62.bin"/><Relationship Id="rId5" Type="http://schemas.openxmlformats.org/officeDocument/2006/relationships/printerSettings" Target="../printerSettings/printerSettings56.bin"/><Relationship Id="rId15" Type="http://schemas.openxmlformats.org/officeDocument/2006/relationships/printerSettings" Target="../printerSettings/printerSettings66.bin"/><Relationship Id="rId10" Type="http://schemas.openxmlformats.org/officeDocument/2006/relationships/printerSettings" Target="../printerSettings/printerSettings61.bin"/><Relationship Id="rId4" Type="http://schemas.openxmlformats.org/officeDocument/2006/relationships/printerSettings" Target="../printerSettings/printerSettings55.bin"/><Relationship Id="rId9" Type="http://schemas.openxmlformats.org/officeDocument/2006/relationships/printerSettings" Target="../printerSettings/printerSettings60.bin"/><Relationship Id="rId14"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drawing" Target="../drawings/drawing7.xml"/><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7"/>
  <sheetViews>
    <sheetView zoomScaleNormal="100" workbookViewId="0">
      <selection activeCell="U15" sqref="U15"/>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3.140625" style="2" hidden="1" customWidth="1" outlineLevel="1"/>
    <col min="8" max="9" width="16.28515625" hidden="1" customWidth="1" outlineLevel="1"/>
    <col min="10" max="10" width="31.85546875" customWidth="1" collapsed="1"/>
    <col min="11" max="11" width="3.140625" style="3" bestFit="1" customWidth="1"/>
    <col min="12" max="12" width="37.7109375" customWidth="1"/>
    <col min="13" max="13" width="11.28515625" customWidth="1"/>
    <col min="14" max="14" width="8.42578125" style="2" customWidth="1"/>
    <col min="15" max="15" width="8.7109375" style="2" customWidth="1"/>
    <col min="16" max="16" width="8.42578125" style="2" customWidth="1"/>
    <col min="17" max="17" width="8.7109375" style="2" customWidth="1"/>
    <col min="18" max="18" width="9.7109375" hidden="1" customWidth="1" outlineLevel="1"/>
    <col min="19" max="19" width="62.85546875" hidden="1" customWidth="1" outlineLevel="1"/>
    <col min="20" max="20" width="9.7109375" customWidth="1" collapsed="1"/>
    <col min="21" max="21" width="62.85546875" style="228" customWidth="1"/>
    <col min="22" max="23" width="19.42578125" customWidth="1"/>
    <col min="24" max="24" width="11.42578125" customWidth="1"/>
    <col min="25" max="25" width="12.42578125" customWidth="1"/>
    <col min="26" max="28" width="17.7109375" hidden="1" customWidth="1"/>
    <col min="29" max="29" width="13.28515625" hidden="1" customWidth="1"/>
    <col min="30" max="30" width="17.85546875" bestFit="1" customWidth="1"/>
  </cols>
  <sheetData>
    <row r="1" spans="1:29" x14ac:dyDescent="0.15">
      <c r="A1" s="4"/>
      <c r="B1" s="4"/>
      <c r="C1" s="4"/>
      <c r="D1" s="4"/>
      <c r="E1" s="4"/>
      <c r="F1" s="4"/>
      <c r="G1" s="43"/>
      <c r="H1" s="4"/>
      <c r="I1" s="4"/>
      <c r="J1" s="4"/>
      <c r="K1" s="25"/>
      <c r="L1" s="4"/>
      <c r="M1" s="4"/>
      <c r="N1" s="43"/>
      <c r="O1" s="43"/>
      <c r="P1" s="43"/>
      <c r="Q1" s="43"/>
      <c r="R1" s="4"/>
      <c r="S1" s="4"/>
      <c r="T1" s="4"/>
      <c r="U1" s="223"/>
      <c r="V1" s="4"/>
      <c r="W1" s="4"/>
      <c r="X1" s="4"/>
      <c r="Y1" s="4"/>
      <c r="Z1" s="4"/>
      <c r="AA1" s="4"/>
      <c r="AB1" s="4"/>
      <c r="AC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29" ht="11.25" x14ac:dyDescent="0.15">
      <c r="A4" s="16"/>
      <c r="B4" s="17"/>
      <c r="C4" s="22"/>
      <c r="D4" s="6"/>
      <c r="E4" s="6"/>
      <c r="F4" s="7"/>
      <c r="G4" s="44"/>
      <c r="H4" s="7"/>
      <c r="I4" s="7"/>
      <c r="J4" s="7"/>
      <c r="K4" s="26"/>
      <c r="L4" s="7"/>
      <c r="M4" s="7"/>
      <c r="N4" s="107"/>
      <c r="O4" s="107"/>
      <c r="P4" s="107"/>
      <c r="Q4" s="107"/>
      <c r="R4" s="100"/>
      <c r="S4" s="100"/>
      <c r="T4" s="100"/>
      <c r="U4" s="224"/>
      <c r="V4" s="16"/>
      <c r="W4" s="16"/>
      <c r="X4" s="166"/>
      <c r="Y4" s="166" t="s">
        <v>78</v>
      </c>
      <c r="AA4" s="5">
        <v>43160</v>
      </c>
      <c r="AB4" s="100"/>
      <c r="AC4" s="7"/>
    </row>
    <row r="5" spans="1:29" ht="11.25" x14ac:dyDescent="0.15">
      <c r="A5" s="6"/>
      <c r="B5" s="21"/>
      <c r="C5" s="23"/>
      <c r="D5" s="6"/>
      <c r="E5" s="6"/>
      <c r="F5" s="7"/>
      <c r="G5" s="44"/>
      <c r="H5" s="7"/>
      <c r="I5" s="7"/>
      <c r="J5" s="7"/>
      <c r="K5" s="26"/>
      <c r="L5" s="7"/>
      <c r="M5" s="7"/>
      <c r="N5" s="107"/>
      <c r="O5" s="107"/>
      <c r="P5" s="107"/>
      <c r="Q5" s="107"/>
      <c r="R5" s="100"/>
      <c r="S5" s="100"/>
      <c r="T5" s="100"/>
      <c r="U5" s="224"/>
      <c r="V5" s="6"/>
      <c r="W5" s="99"/>
      <c r="X5" s="167"/>
      <c r="Y5" s="167" t="s">
        <v>27</v>
      </c>
      <c r="AA5" s="8">
        <v>2018</v>
      </c>
      <c r="AB5" s="100"/>
      <c r="AC5" s="7"/>
    </row>
    <row r="6" spans="1:29" ht="11.25" x14ac:dyDescent="0.15">
      <c r="A6" s="6"/>
      <c r="B6" s="15"/>
      <c r="C6" s="6"/>
      <c r="D6" s="6"/>
      <c r="E6" s="6"/>
      <c r="F6" s="7"/>
      <c r="G6" s="44"/>
      <c r="H6" s="7"/>
      <c r="I6" s="7"/>
      <c r="J6" s="7"/>
      <c r="K6" s="26"/>
      <c r="L6" s="7"/>
      <c r="M6" s="7"/>
      <c r="N6" s="107"/>
      <c r="O6" s="107"/>
      <c r="P6" s="107"/>
      <c r="Q6" s="107"/>
      <c r="R6" s="100"/>
      <c r="S6" s="100"/>
      <c r="T6" s="100"/>
      <c r="U6" s="224"/>
      <c r="V6" s="6"/>
      <c r="W6" s="6"/>
      <c r="X6" s="15"/>
      <c r="Y6" s="6"/>
      <c r="Z6" s="7"/>
      <c r="AA6" s="100"/>
      <c r="AB6" s="100"/>
      <c r="AC6" s="7"/>
    </row>
    <row r="7" spans="1:29" ht="48" customHeight="1" x14ac:dyDescent="0.15">
      <c r="A7" s="286" t="s">
        <v>494</v>
      </c>
      <c r="B7" s="286"/>
      <c r="C7" s="287" t="s">
        <v>495</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row>
    <row r="8" spans="1:29" ht="6" customHeight="1" x14ac:dyDescent="0.15">
      <c r="A8" s="9"/>
      <c r="B8" s="9"/>
      <c r="C8" s="9"/>
      <c r="D8" s="9"/>
      <c r="E8" s="9"/>
      <c r="F8" s="10"/>
      <c r="G8" s="45"/>
      <c r="H8" s="10"/>
      <c r="I8" s="10"/>
      <c r="J8" s="10"/>
      <c r="K8" s="27"/>
      <c r="L8" s="10"/>
      <c r="M8" s="10"/>
      <c r="N8" s="45"/>
      <c r="O8" s="45"/>
      <c r="P8" s="45"/>
      <c r="Q8" s="45"/>
      <c r="R8" s="102"/>
      <c r="S8" s="102"/>
      <c r="T8" s="102"/>
      <c r="U8" s="225"/>
      <c r="V8" s="10"/>
      <c r="W8" s="10"/>
      <c r="X8" s="10"/>
      <c r="Y8" s="10"/>
      <c r="Z8" s="10"/>
      <c r="AA8" s="102"/>
      <c r="AB8" s="102"/>
      <c r="AC8" s="10"/>
    </row>
    <row r="9" spans="1:29" ht="27" customHeight="1" x14ac:dyDescent="0.15">
      <c r="A9" s="70" t="s">
        <v>69</v>
      </c>
      <c r="B9" s="264" t="s">
        <v>79</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row>
    <row r="10" spans="1:29" ht="6" customHeight="1" x14ac:dyDescent="0.15">
      <c r="A10" s="9"/>
      <c r="B10" s="9"/>
      <c r="C10" s="9"/>
      <c r="D10" s="9"/>
      <c r="E10" s="9"/>
      <c r="F10" s="10"/>
      <c r="G10" s="45"/>
      <c r="H10" s="10"/>
      <c r="I10" s="10"/>
      <c r="J10" s="10"/>
      <c r="K10" s="27"/>
      <c r="L10" s="10"/>
      <c r="M10" s="10"/>
      <c r="N10" s="45"/>
      <c r="O10" s="45"/>
      <c r="P10" s="45"/>
      <c r="Q10" s="45"/>
      <c r="R10" s="102"/>
      <c r="S10" s="102"/>
      <c r="T10" s="102"/>
      <c r="U10" s="225"/>
      <c r="V10" s="10"/>
      <c r="W10" s="10"/>
      <c r="X10" s="10"/>
      <c r="Y10" s="10"/>
      <c r="Z10" s="10"/>
      <c r="AA10" s="102"/>
      <c r="AB10" s="102"/>
      <c r="AC10" s="10"/>
    </row>
    <row r="11" spans="1:29" s="2" customFormat="1" ht="14.25" customHeight="1" x14ac:dyDescent="0.15">
      <c r="A11" s="293"/>
      <c r="B11" s="293"/>
      <c r="C11" s="293"/>
      <c r="D11" s="293"/>
      <c r="E11" s="293"/>
      <c r="F11" s="273" t="s">
        <v>115</v>
      </c>
      <c r="G11" s="273"/>
      <c r="H11" s="273"/>
      <c r="I11" s="273"/>
      <c r="J11" s="273"/>
      <c r="K11" s="273"/>
      <c r="L11" s="273"/>
      <c r="M11" s="273"/>
      <c r="N11" s="273" t="s">
        <v>18</v>
      </c>
      <c r="O11" s="273"/>
      <c r="P11" s="273"/>
      <c r="Q11" s="273"/>
      <c r="R11" s="259" t="s">
        <v>447</v>
      </c>
      <c r="S11" s="260"/>
      <c r="T11" s="259" t="s">
        <v>447</v>
      </c>
      <c r="U11" s="260"/>
      <c r="V11" s="274" t="s">
        <v>84</v>
      </c>
      <c r="W11" s="275" t="s">
        <v>25</v>
      </c>
      <c r="X11" s="274" t="s">
        <v>8</v>
      </c>
      <c r="Y11" s="274"/>
      <c r="Z11" s="274" t="s">
        <v>9</v>
      </c>
      <c r="AA11" s="274"/>
      <c r="AB11" s="274"/>
      <c r="AC11" s="274"/>
    </row>
    <row r="12" spans="1:29" s="3" customFormat="1" ht="42" x14ac:dyDescent="0.15">
      <c r="A12" s="39" t="s">
        <v>1</v>
      </c>
      <c r="B12" s="39" t="s">
        <v>2</v>
      </c>
      <c r="C12" s="39" t="s">
        <v>3</v>
      </c>
      <c r="D12" s="39" t="s">
        <v>4</v>
      </c>
      <c r="E12" s="11" t="s">
        <v>5</v>
      </c>
      <c r="F12" s="11" t="s">
        <v>112</v>
      </c>
      <c r="G12" s="48" t="s">
        <v>106</v>
      </c>
      <c r="H12" s="48" t="s">
        <v>101</v>
      </c>
      <c r="I12" s="48" t="s">
        <v>102</v>
      </c>
      <c r="J12" s="11" t="s">
        <v>100</v>
      </c>
      <c r="K12" s="48" t="s">
        <v>107</v>
      </c>
      <c r="L12" s="11" t="s">
        <v>91</v>
      </c>
      <c r="M12" s="39" t="s">
        <v>7</v>
      </c>
      <c r="N12" s="210" t="s">
        <v>14</v>
      </c>
      <c r="O12" s="210" t="s">
        <v>15</v>
      </c>
      <c r="P12" s="210" t="s">
        <v>16</v>
      </c>
      <c r="Q12" s="210" t="s">
        <v>17</v>
      </c>
      <c r="R12" s="185" t="s">
        <v>14</v>
      </c>
      <c r="S12" s="186" t="s">
        <v>448</v>
      </c>
      <c r="T12" s="185" t="s">
        <v>558</v>
      </c>
      <c r="U12" s="186" t="s">
        <v>559</v>
      </c>
      <c r="V12" s="274"/>
      <c r="W12" s="276"/>
      <c r="X12" s="39" t="s">
        <v>10</v>
      </c>
      <c r="Y12" s="39" t="s">
        <v>11</v>
      </c>
      <c r="Z12" s="39" t="s">
        <v>12</v>
      </c>
      <c r="AA12" s="128" t="s">
        <v>352</v>
      </c>
      <c r="AB12" s="128" t="s">
        <v>351</v>
      </c>
      <c r="AC12" s="39" t="s">
        <v>13</v>
      </c>
    </row>
    <row r="13" spans="1:29" ht="136.5" x14ac:dyDescent="0.15">
      <c r="A13" s="283" t="s">
        <v>42</v>
      </c>
      <c r="B13" s="283" t="s">
        <v>43</v>
      </c>
      <c r="C13" s="283" t="s">
        <v>44</v>
      </c>
      <c r="D13" s="283" t="s">
        <v>45</v>
      </c>
      <c r="E13" s="283" t="s">
        <v>46</v>
      </c>
      <c r="F13" s="283" t="s">
        <v>79</v>
      </c>
      <c r="G13" s="253">
        <v>1</v>
      </c>
      <c r="H13" s="253" t="s">
        <v>389</v>
      </c>
      <c r="I13" s="253" t="s">
        <v>390</v>
      </c>
      <c r="J13" s="277" t="s">
        <v>47</v>
      </c>
      <c r="K13" s="84">
        <v>1</v>
      </c>
      <c r="L13" s="79" t="s">
        <v>267</v>
      </c>
      <c r="M13" s="261" t="s">
        <v>24</v>
      </c>
      <c r="N13" s="85">
        <v>0.1</v>
      </c>
      <c r="O13" s="85">
        <v>0.4</v>
      </c>
      <c r="P13" s="85">
        <v>0.7</v>
      </c>
      <c r="Q13" s="85">
        <v>1</v>
      </c>
      <c r="R13" s="187">
        <v>0.625</v>
      </c>
      <c r="S13" s="188" t="s">
        <v>449</v>
      </c>
      <c r="T13" s="187">
        <v>0.625</v>
      </c>
      <c r="U13" s="188" t="s">
        <v>624</v>
      </c>
      <c r="V13" s="294" t="s">
        <v>245</v>
      </c>
      <c r="W13" s="296" t="s">
        <v>250</v>
      </c>
      <c r="X13" s="177">
        <v>43157</v>
      </c>
      <c r="Y13" s="177">
        <v>43455</v>
      </c>
      <c r="Z13" s="289">
        <f>+GETPIVOTDATA("Valor P.A.A O ESTIMADO",[1]metas!$A$1,"Meta 2018","Una estrategia integral para el mejoramiento de la cobertura y  calidad de la educación de la Poblacion Sorda implementada")</f>
        <v>1624898169</v>
      </c>
      <c r="AA13" s="289">
        <v>1624898169</v>
      </c>
      <c r="AB13" s="289">
        <v>1624898169</v>
      </c>
      <c r="AC13" s="288" t="s">
        <v>246</v>
      </c>
    </row>
    <row r="14" spans="1:29" ht="31.5" x14ac:dyDescent="0.15">
      <c r="A14" s="283"/>
      <c r="B14" s="283"/>
      <c r="C14" s="283"/>
      <c r="D14" s="283"/>
      <c r="E14" s="283"/>
      <c r="F14" s="283"/>
      <c r="G14" s="254"/>
      <c r="H14" s="254"/>
      <c r="I14" s="254"/>
      <c r="J14" s="278"/>
      <c r="K14" s="84">
        <v>2</v>
      </c>
      <c r="L14" s="79" t="s">
        <v>374</v>
      </c>
      <c r="M14" s="262"/>
      <c r="N14" s="85">
        <v>0</v>
      </c>
      <c r="O14" s="85">
        <v>0.25</v>
      </c>
      <c r="P14" s="85">
        <v>0.5</v>
      </c>
      <c r="Q14" s="85">
        <v>1</v>
      </c>
      <c r="R14" s="189">
        <v>0.12</v>
      </c>
      <c r="S14" s="190" t="s">
        <v>489</v>
      </c>
      <c r="T14" s="189">
        <v>0.62</v>
      </c>
      <c r="U14" s="188" t="s">
        <v>546</v>
      </c>
      <c r="V14" s="295"/>
      <c r="W14" s="296"/>
      <c r="X14" s="177">
        <v>43191</v>
      </c>
      <c r="Y14" s="177">
        <v>43462</v>
      </c>
      <c r="Z14" s="290"/>
      <c r="AA14" s="290"/>
      <c r="AB14" s="290"/>
      <c r="AC14" s="288"/>
    </row>
    <row r="15" spans="1:29" ht="157.5" x14ac:dyDescent="0.15">
      <c r="A15" s="283"/>
      <c r="B15" s="283"/>
      <c r="C15" s="283"/>
      <c r="D15" s="283"/>
      <c r="E15" s="283"/>
      <c r="F15" s="283"/>
      <c r="G15" s="254"/>
      <c r="H15" s="254"/>
      <c r="I15" s="254"/>
      <c r="J15" s="297" t="s">
        <v>48</v>
      </c>
      <c r="K15" s="84">
        <v>3</v>
      </c>
      <c r="L15" s="79" t="s">
        <v>375</v>
      </c>
      <c r="M15" s="262"/>
      <c r="N15" s="85">
        <v>0.1</v>
      </c>
      <c r="O15" s="85">
        <v>0.4</v>
      </c>
      <c r="P15" s="85">
        <v>0.7</v>
      </c>
      <c r="Q15" s="85">
        <v>1</v>
      </c>
      <c r="R15" s="189">
        <v>0</v>
      </c>
      <c r="S15" s="188" t="s">
        <v>488</v>
      </c>
      <c r="T15" s="189">
        <v>0.31</v>
      </c>
      <c r="U15" s="188" t="s">
        <v>625</v>
      </c>
      <c r="V15" s="131" t="s">
        <v>245</v>
      </c>
      <c r="W15" s="133" t="s">
        <v>250</v>
      </c>
      <c r="X15" s="14">
        <v>43122</v>
      </c>
      <c r="Y15" s="14">
        <v>43449</v>
      </c>
      <c r="Z15" s="290"/>
      <c r="AA15" s="290"/>
      <c r="AB15" s="290"/>
      <c r="AC15" s="288"/>
    </row>
    <row r="16" spans="1:29" ht="21" x14ac:dyDescent="0.15">
      <c r="A16" s="283"/>
      <c r="B16" s="283"/>
      <c r="C16" s="283"/>
      <c r="D16" s="283"/>
      <c r="E16" s="283"/>
      <c r="F16" s="283"/>
      <c r="G16" s="254"/>
      <c r="H16" s="254"/>
      <c r="I16" s="254"/>
      <c r="J16" s="297"/>
      <c r="K16" s="84">
        <v>4</v>
      </c>
      <c r="L16" s="79" t="s">
        <v>268</v>
      </c>
      <c r="M16" s="262"/>
      <c r="N16" s="85">
        <v>0</v>
      </c>
      <c r="O16" s="85">
        <v>0.33300000000000002</v>
      </c>
      <c r="P16" s="85">
        <v>0.66700000000000004</v>
      </c>
      <c r="Q16" s="85">
        <v>1</v>
      </c>
      <c r="R16" s="189">
        <v>0</v>
      </c>
      <c r="S16" s="188" t="s">
        <v>487</v>
      </c>
      <c r="T16" s="189">
        <v>0.33</v>
      </c>
      <c r="U16" s="188" t="s">
        <v>547</v>
      </c>
      <c r="V16" s="131" t="s">
        <v>245</v>
      </c>
      <c r="W16" s="133" t="s">
        <v>250</v>
      </c>
      <c r="X16" s="14">
        <v>43191</v>
      </c>
      <c r="Y16" s="14">
        <v>43460</v>
      </c>
      <c r="Z16" s="290"/>
      <c r="AA16" s="290"/>
      <c r="AB16" s="290"/>
      <c r="AC16" s="288"/>
    </row>
    <row r="17" spans="1:30" ht="52.5" x14ac:dyDescent="0.15">
      <c r="A17" s="283"/>
      <c r="B17" s="283"/>
      <c r="C17" s="283"/>
      <c r="D17" s="283"/>
      <c r="E17" s="283"/>
      <c r="F17" s="283"/>
      <c r="G17" s="254"/>
      <c r="H17" s="254"/>
      <c r="I17" s="254"/>
      <c r="J17" s="297"/>
      <c r="K17" s="84">
        <v>5</v>
      </c>
      <c r="L17" s="79" t="s">
        <v>376</v>
      </c>
      <c r="M17" s="262"/>
      <c r="N17" s="85">
        <v>0.27500000000000002</v>
      </c>
      <c r="O17" s="85">
        <v>0.4</v>
      </c>
      <c r="P17" s="85">
        <v>0.7</v>
      </c>
      <c r="Q17" s="85">
        <v>1</v>
      </c>
      <c r="R17" s="187">
        <v>0.25700000000000001</v>
      </c>
      <c r="S17" s="188" t="s">
        <v>486</v>
      </c>
      <c r="T17" s="187">
        <v>0.93700000000000006</v>
      </c>
      <c r="U17" s="188" t="s">
        <v>548</v>
      </c>
      <c r="V17" s="131" t="s">
        <v>245</v>
      </c>
      <c r="W17" s="133" t="s">
        <v>250</v>
      </c>
      <c r="X17" s="14">
        <v>43160</v>
      </c>
      <c r="Y17" s="14">
        <v>43441</v>
      </c>
      <c r="Z17" s="290"/>
      <c r="AA17" s="290"/>
      <c r="AB17" s="290"/>
      <c r="AC17" s="288"/>
    </row>
    <row r="18" spans="1:30" ht="178.5" x14ac:dyDescent="0.15">
      <c r="A18" s="283"/>
      <c r="B18" s="283"/>
      <c r="C18" s="283"/>
      <c r="D18" s="283"/>
      <c r="E18" s="283"/>
      <c r="F18" s="283"/>
      <c r="G18" s="254"/>
      <c r="H18" s="254"/>
      <c r="I18" s="254"/>
      <c r="J18" s="136" t="s">
        <v>85</v>
      </c>
      <c r="K18" s="84">
        <v>6</v>
      </c>
      <c r="L18" s="138" t="s">
        <v>377</v>
      </c>
      <c r="M18" s="262"/>
      <c r="N18" s="85">
        <v>0.25</v>
      </c>
      <c r="O18" s="85">
        <v>0.5</v>
      </c>
      <c r="P18" s="85">
        <v>0.75</v>
      </c>
      <c r="Q18" s="85">
        <v>1</v>
      </c>
      <c r="R18" s="189">
        <v>0.25</v>
      </c>
      <c r="S18" s="188" t="s">
        <v>497</v>
      </c>
      <c r="T18" s="189">
        <v>0.5</v>
      </c>
      <c r="U18" s="188" t="s">
        <v>626</v>
      </c>
      <c r="V18" s="131" t="s">
        <v>245</v>
      </c>
      <c r="W18" s="133" t="s">
        <v>346</v>
      </c>
      <c r="X18" s="14">
        <v>43220</v>
      </c>
      <c r="Y18" s="14">
        <v>43465</v>
      </c>
      <c r="Z18" s="290"/>
      <c r="AA18" s="290"/>
      <c r="AB18" s="290"/>
      <c r="AC18" s="288"/>
      <c r="AD18" s="110"/>
    </row>
    <row r="19" spans="1:30" ht="42" x14ac:dyDescent="0.15">
      <c r="A19" s="283"/>
      <c r="B19" s="283"/>
      <c r="C19" s="283"/>
      <c r="D19" s="283"/>
      <c r="E19" s="283"/>
      <c r="F19" s="283"/>
      <c r="G19" s="254"/>
      <c r="H19" s="254"/>
      <c r="I19" s="254"/>
      <c r="J19" s="135" t="s">
        <v>269</v>
      </c>
      <c r="K19" s="84">
        <v>7</v>
      </c>
      <c r="L19" s="79" t="s">
        <v>270</v>
      </c>
      <c r="M19" s="262"/>
      <c r="N19" s="85">
        <v>0.05</v>
      </c>
      <c r="O19" s="85">
        <v>0.05</v>
      </c>
      <c r="P19" s="85">
        <v>0.6</v>
      </c>
      <c r="Q19" s="85">
        <v>1</v>
      </c>
      <c r="R19" s="189">
        <v>0.15</v>
      </c>
      <c r="S19" s="188" t="s">
        <v>490</v>
      </c>
      <c r="T19" s="189">
        <v>0.75</v>
      </c>
      <c r="U19" s="188" t="s">
        <v>549</v>
      </c>
      <c r="V19" s="131" t="s">
        <v>245</v>
      </c>
      <c r="W19" s="133" t="s">
        <v>250</v>
      </c>
      <c r="X19" s="14">
        <v>43174</v>
      </c>
      <c r="Y19" s="14">
        <v>43449</v>
      </c>
      <c r="Z19" s="290"/>
      <c r="AA19" s="290"/>
      <c r="AB19" s="290"/>
      <c r="AC19" s="288"/>
    </row>
    <row r="20" spans="1:30" ht="94.5" x14ac:dyDescent="0.15">
      <c r="A20" s="283"/>
      <c r="B20" s="283"/>
      <c r="C20" s="283"/>
      <c r="D20" s="283"/>
      <c r="E20" s="283"/>
      <c r="F20" s="283"/>
      <c r="G20" s="254"/>
      <c r="H20" s="254"/>
      <c r="I20" s="254"/>
      <c r="J20" s="277" t="s">
        <v>80</v>
      </c>
      <c r="K20" s="84">
        <v>8</v>
      </c>
      <c r="L20" s="138" t="s">
        <v>215</v>
      </c>
      <c r="M20" s="262"/>
      <c r="N20" s="85">
        <v>0.04</v>
      </c>
      <c r="O20" s="85">
        <v>0.77</v>
      </c>
      <c r="P20" s="85">
        <v>0.94</v>
      </c>
      <c r="Q20" s="85">
        <v>1</v>
      </c>
      <c r="R20" s="189">
        <v>0.05</v>
      </c>
      <c r="S20" s="188" t="s">
        <v>498</v>
      </c>
      <c r="T20" s="189">
        <v>0.77</v>
      </c>
      <c r="U20" s="188" t="s">
        <v>627</v>
      </c>
      <c r="V20" s="131" t="s">
        <v>245</v>
      </c>
      <c r="W20" s="133" t="s">
        <v>250</v>
      </c>
      <c r="X20" s="14">
        <v>43185</v>
      </c>
      <c r="Y20" s="14">
        <v>43434</v>
      </c>
      <c r="Z20" s="290"/>
      <c r="AA20" s="290"/>
      <c r="AB20" s="290"/>
      <c r="AC20" s="288"/>
    </row>
    <row r="21" spans="1:30" ht="21" x14ac:dyDescent="0.15">
      <c r="A21" s="283"/>
      <c r="B21" s="283"/>
      <c r="C21" s="283"/>
      <c r="D21" s="283"/>
      <c r="E21" s="283"/>
      <c r="F21" s="283"/>
      <c r="G21" s="254"/>
      <c r="H21" s="254"/>
      <c r="I21" s="254"/>
      <c r="J21" s="292"/>
      <c r="K21" s="84">
        <v>9</v>
      </c>
      <c r="L21" s="138" t="s">
        <v>306</v>
      </c>
      <c r="M21" s="262"/>
      <c r="N21" s="85">
        <v>0</v>
      </c>
      <c r="O21" s="85">
        <v>0</v>
      </c>
      <c r="P21" s="85">
        <v>0</v>
      </c>
      <c r="Q21" s="85">
        <v>1</v>
      </c>
      <c r="R21" s="189">
        <v>0</v>
      </c>
      <c r="S21" s="189"/>
      <c r="T21" s="189">
        <v>0</v>
      </c>
      <c r="U21" s="226" t="s">
        <v>550</v>
      </c>
      <c r="V21" s="131" t="s">
        <v>245</v>
      </c>
      <c r="W21" s="133" t="s">
        <v>250</v>
      </c>
      <c r="X21" s="14">
        <v>43405</v>
      </c>
      <c r="Y21" s="14">
        <v>43434</v>
      </c>
      <c r="Z21" s="290"/>
      <c r="AA21" s="290"/>
      <c r="AB21" s="290"/>
      <c r="AC21" s="288"/>
    </row>
    <row r="22" spans="1:30" ht="105" x14ac:dyDescent="0.15">
      <c r="A22" s="283"/>
      <c r="B22" s="283"/>
      <c r="C22" s="283"/>
      <c r="D22" s="283"/>
      <c r="E22" s="283"/>
      <c r="F22" s="283"/>
      <c r="G22" s="254"/>
      <c r="H22" s="254"/>
      <c r="I22" s="254"/>
      <c r="J22" s="292"/>
      <c r="K22" s="84">
        <v>10</v>
      </c>
      <c r="L22" s="138" t="s">
        <v>309</v>
      </c>
      <c r="M22" s="262"/>
      <c r="N22" s="85">
        <v>0.5</v>
      </c>
      <c r="O22" s="85">
        <v>0.5</v>
      </c>
      <c r="P22" s="85">
        <v>0.83</v>
      </c>
      <c r="Q22" s="85">
        <v>1</v>
      </c>
      <c r="R22" s="182">
        <v>0.1</v>
      </c>
      <c r="S22" s="195" t="s">
        <v>499</v>
      </c>
      <c r="T22" s="208">
        <v>0.96</v>
      </c>
      <c r="U22" s="195" t="s">
        <v>628</v>
      </c>
      <c r="V22" s="130" t="s">
        <v>310</v>
      </c>
      <c r="W22" s="133" t="s">
        <v>311</v>
      </c>
      <c r="X22" s="14">
        <v>43150</v>
      </c>
      <c r="Y22" s="14">
        <v>43312</v>
      </c>
      <c r="Z22" s="290"/>
      <c r="AA22" s="290"/>
      <c r="AB22" s="290"/>
      <c r="AC22" s="288"/>
    </row>
    <row r="23" spans="1:30" ht="94.5" x14ac:dyDescent="0.15">
      <c r="A23" s="283"/>
      <c r="B23" s="283"/>
      <c r="C23" s="283"/>
      <c r="D23" s="283"/>
      <c r="E23" s="283"/>
      <c r="F23" s="283"/>
      <c r="G23" s="255"/>
      <c r="H23" s="255"/>
      <c r="I23" s="255"/>
      <c r="J23" s="278"/>
      <c r="K23" s="84">
        <v>11</v>
      </c>
      <c r="L23" s="138" t="s">
        <v>378</v>
      </c>
      <c r="M23" s="263"/>
      <c r="N23" s="85">
        <v>0</v>
      </c>
      <c r="O23" s="85">
        <v>0</v>
      </c>
      <c r="P23" s="85">
        <v>0</v>
      </c>
      <c r="Q23" s="85">
        <v>1</v>
      </c>
      <c r="R23" s="85">
        <v>0.06</v>
      </c>
      <c r="S23" s="188" t="s">
        <v>454</v>
      </c>
      <c r="T23" s="85">
        <v>0.74</v>
      </c>
      <c r="U23" s="188" t="s">
        <v>629</v>
      </c>
      <c r="V23" s="130" t="s">
        <v>271</v>
      </c>
      <c r="W23" s="133" t="s">
        <v>272</v>
      </c>
      <c r="X23" s="14">
        <v>43150</v>
      </c>
      <c r="Y23" s="14">
        <v>43434</v>
      </c>
      <c r="Z23" s="291"/>
      <c r="AA23" s="291"/>
      <c r="AB23" s="291"/>
      <c r="AC23" s="288"/>
    </row>
    <row r="24" spans="1:30" ht="6" customHeight="1" x14ac:dyDescent="0.15">
      <c r="A24" s="9"/>
      <c r="B24" s="9"/>
      <c r="C24" s="9"/>
      <c r="D24" s="9"/>
      <c r="E24" s="9"/>
      <c r="F24" s="10"/>
      <c r="G24" s="45"/>
      <c r="H24" s="10"/>
      <c r="I24" s="10"/>
      <c r="J24" s="10"/>
      <c r="K24" s="27"/>
      <c r="L24" s="10"/>
      <c r="M24" s="10"/>
      <c r="N24" s="45"/>
      <c r="O24" s="45"/>
      <c r="P24" s="45"/>
      <c r="Q24" s="45"/>
      <c r="R24" s="102"/>
      <c r="S24" s="102"/>
      <c r="T24" s="102"/>
      <c r="U24" s="225"/>
      <c r="V24" s="10"/>
      <c r="W24" s="10"/>
      <c r="X24" s="10"/>
      <c r="Y24" s="10"/>
      <c r="Z24" s="10"/>
      <c r="AA24" s="102"/>
      <c r="AB24" s="102"/>
      <c r="AC24" s="10"/>
    </row>
    <row r="25" spans="1:30" ht="27" customHeight="1" x14ac:dyDescent="0.15">
      <c r="A25" s="40" t="s">
        <v>70</v>
      </c>
      <c r="B25" s="264" t="s">
        <v>49</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row>
    <row r="26" spans="1:30" ht="6" customHeight="1" x14ac:dyDescent="0.15">
      <c r="A26" s="9"/>
      <c r="B26" s="9"/>
      <c r="C26" s="9"/>
      <c r="D26" s="9"/>
      <c r="E26" s="9"/>
      <c r="F26" s="10"/>
      <c r="G26" s="45"/>
      <c r="H26" s="10"/>
      <c r="I26" s="10"/>
      <c r="J26" s="10"/>
      <c r="K26" s="27"/>
      <c r="L26" s="10"/>
      <c r="M26" s="10"/>
      <c r="N26" s="45"/>
      <c r="O26" s="45"/>
      <c r="P26" s="45"/>
      <c r="Q26" s="45"/>
      <c r="R26" s="102"/>
      <c r="S26" s="102"/>
      <c r="T26" s="102"/>
      <c r="U26" s="225"/>
      <c r="V26" s="10"/>
      <c r="W26" s="10"/>
      <c r="X26" s="10"/>
      <c r="Y26" s="10"/>
      <c r="Z26" s="10"/>
      <c r="AA26" s="102"/>
      <c r="AB26" s="102"/>
      <c r="AC26" s="10"/>
    </row>
    <row r="27" spans="1:30" x14ac:dyDescent="0.15">
      <c r="A27" s="273" t="s">
        <v>0</v>
      </c>
      <c r="B27" s="273"/>
      <c r="C27" s="273"/>
      <c r="D27" s="273"/>
      <c r="E27" s="273"/>
      <c r="F27" s="273" t="s">
        <v>115</v>
      </c>
      <c r="G27" s="273"/>
      <c r="H27" s="273"/>
      <c r="I27" s="273"/>
      <c r="J27" s="273"/>
      <c r="K27" s="273"/>
      <c r="L27" s="273"/>
      <c r="M27" s="273"/>
      <c r="N27" s="273" t="s">
        <v>18</v>
      </c>
      <c r="O27" s="273"/>
      <c r="P27" s="273"/>
      <c r="Q27" s="273"/>
      <c r="R27" s="259" t="s">
        <v>447</v>
      </c>
      <c r="S27" s="260"/>
      <c r="T27" s="259" t="s">
        <v>447</v>
      </c>
      <c r="U27" s="260"/>
      <c r="V27" s="274" t="s">
        <v>84</v>
      </c>
      <c r="W27" s="275" t="s">
        <v>25</v>
      </c>
      <c r="X27" s="274" t="s">
        <v>8</v>
      </c>
      <c r="Y27" s="274"/>
      <c r="Z27" s="274" t="s">
        <v>9</v>
      </c>
      <c r="AA27" s="274"/>
      <c r="AB27" s="274"/>
      <c r="AC27" s="274"/>
    </row>
    <row r="28" spans="1:30" ht="42" x14ac:dyDescent="0.15">
      <c r="A28" s="39" t="s">
        <v>1</v>
      </c>
      <c r="B28" s="39" t="s">
        <v>2</v>
      </c>
      <c r="C28" s="39" t="s">
        <v>3</v>
      </c>
      <c r="D28" s="39" t="s">
        <v>4</v>
      </c>
      <c r="E28" s="11" t="s">
        <v>5</v>
      </c>
      <c r="F28" s="11" t="s">
        <v>112</v>
      </c>
      <c r="G28" s="48" t="s">
        <v>106</v>
      </c>
      <c r="H28" s="48" t="s">
        <v>101</v>
      </c>
      <c r="I28" s="48" t="s">
        <v>102</v>
      </c>
      <c r="J28" s="11" t="s">
        <v>100</v>
      </c>
      <c r="K28" s="48" t="s">
        <v>107</v>
      </c>
      <c r="L28" s="11" t="s">
        <v>91</v>
      </c>
      <c r="M28" s="39" t="s">
        <v>7</v>
      </c>
      <c r="N28" s="210" t="s">
        <v>14</v>
      </c>
      <c r="O28" s="210" t="s">
        <v>15</v>
      </c>
      <c r="P28" s="210" t="s">
        <v>16</v>
      </c>
      <c r="Q28" s="210" t="s">
        <v>17</v>
      </c>
      <c r="R28" s="185" t="s">
        <v>14</v>
      </c>
      <c r="S28" s="186" t="s">
        <v>448</v>
      </c>
      <c r="T28" s="185" t="s">
        <v>558</v>
      </c>
      <c r="U28" s="186" t="s">
        <v>559</v>
      </c>
      <c r="V28" s="274"/>
      <c r="W28" s="276"/>
      <c r="X28" s="39" t="s">
        <v>10</v>
      </c>
      <c r="Y28" s="39" t="s">
        <v>11</v>
      </c>
      <c r="Z28" s="39" t="s">
        <v>12</v>
      </c>
      <c r="AA28" s="128" t="s">
        <v>12</v>
      </c>
      <c r="AB28" s="128" t="s">
        <v>12</v>
      </c>
      <c r="AC28" s="39" t="s">
        <v>13</v>
      </c>
    </row>
    <row r="29" spans="1:30" ht="63" x14ac:dyDescent="0.15">
      <c r="A29" s="281" t="s">
        <v>42</v>
      </c>
      <c r="B29" s="271" t="s">
        <v>43</v>
      </c>
      <c r="C29" s="271" t="s">
        <v>52</v>
      </c>
      <c r="D29" s="271" t="s">
        <v>51</v>
      </c>
      <c r="E29" s="271" t="s">
        <v>50</v>
      </c>
      <c r="F29" s="271" t="s">
        <v>49</v>
      </c>
      <c r="G29" s="253">
        <v>2</v>
      </c>
      <c r="H29" s="253" t="s">
        <v>379</v>
      </c>
      <c r="I29" s="253" t="s">
        <v>380</v>
      </c>
      <c r="J29" s="277" t="s">
        <v>81</v>
      </c>
      <c r="K29" s="87">
        <v>12</v>
      </c>
      <c r="L29" s="116" t="s">
        <v>381</v>
      </c>
      <c r="M29" s="261" t="s">
        <v>24</v>
      </c>
      <c r="N29" s="85">
        <v>0</v>
      </c>
      <c r="O29" s="85">
        <v>0.3</v>
      </c>
      <c r="P29" s="85">
        <v>0.6</v>
      </c>
      <c r="Q29" s="85">
        <v>1</v>
      </c>
      <c r="R29" s="85">
        <v>0.2</v>
      </c>
      <c r="S29" s="188" t="s">
        <v>450</v>
      </c>
      <c r="T29" s="85">
        <v>0.56000000000000005</v>
      </c>
      <c r="U29" s="188" t="s">
        <v>630</v>
      </c>
      <c r="V29" s="114" t="s">
        <v>245</v>
      </c>
      <c r="W29" s="288" t="s">
        <v>250</v>
      </c>
      <c r="X29" s="14">
        <v>43191</v>
      </c>
      <c r="Y29" s="14">
        <v>43453</v>
      </c>
      <c r="Z29" s="298">
        <f>+GETPIVOTDATA("Valor P.A.A O ESTIMADO",[1]metas!$A$1,"Meta 2018","Un proyecto piloto  bilingüe de atención integral para niñas y niños sordos en  primera infancia  implementado")</f>
        <v>0</v>
      </c>
      <c r="AA29" s="298">
        <v>0</v>
      </c>
      <c r="AB29" s="298">
        <v>0</v>
      </c>
      <c r="AC29" s="279" t="s">
        <v>247</v>
      </c>
    </row>
    <row r="30" spans="1:30" ht="73.5" x14ac:dyDescent="0.15">
      <c r="A30" s="282"/>
      <c r="B30" s="272"/>
      <c r="C30" s="272"/>
      <c r="D30" s="272"/>
      <c r="E30" s="272"/>
      <c r="F30" s="272"/>
      <c r="G30" s="255"/>
      <c r="H30" s="255"/>
      <c r="I30" s="255"/>
      <c r="J30" s="278"/>
      <c r="K30" s="84">
        <v>13</v>
      </c>
      <c r="L30" s="79" t="s">
        <v>312</v>
      </c>
      <c r="M30" s="263"/>
      <c r="N30" s="85">
        <v>0</v>
      </c>
      <c r="O30" s="85">
        <v>0.25</v>
      </c>
      <c r="P30" s="85">
        <v>0.5</v>
      </c>
      <c r="Q30" s="85">
        <v>1</v>
      </c>
      <c r="R30" s="85">
        <v>0.2</v>
      </c>
      <c r="S30" s="188" t="s">
        <v>500</v>
      </c>
      <c r="T30" s="85">
        <v>0.4</v>
      </c>
      <c r="U30" s="188" t="s">
        <v>551</v>
      </c>
      <c r="V30" s="114" t="s">
        <v>245</v>
      </c>
      <c r="W30" s="288"/>
      <c r="X30" s="14">
        <v>43189</v>
      </c>
      <c r="Y30" s="14">
        <v>43449</v>
      </c>
      <c r="Z30" s="299"/>
      <c r="AA30" s="299"/>
      <c r="AB30" s="299"/>
      <c r="AC30" s="280"/>
    </row>
    <row r="31" spans="1:30" ht="6" customHeight="1" x14ac:dyDescent="0.15">
      <c r="A31" s="9"/>
      <c r="B31" s="9"/>
      <c r="C31" s="9"/>
      <c r="D31" s="9"/>
      <c r="E31" s="9"/>
      <c r="F31" s="10"/>
      <c r="G31" s="45"/>
      <c r="H31" s="10"/>
      <c r="I31" s="10"/>
      <c r="J31" s="10"/>
      <c r="K31" s="27"/>
      <c r="L31" s="10"/>
      <c r="M31" s="10"/>
      <c r="N31" s="45"/>
      <c r="O31" s="45"/>
      <c r="P31" s="45"/>
      <c r="Q31" s="45"/>
      <c r="R31" s="102"/>
      <c r="S31" s="102"/>
      <c r="T31" s="102"/>
      <c r="U31" s="225"/>
      <c r="V31" s="10"/>
      <c r="W31" s="10"/>
      <c r="X31" s="10"/>
      <c r="Y31" s="10"/>
      <c r="Z31" s="10"/>
      <c r="AA31" s="102"/>
      <c r="AB31" s="102"/>
      <c r="AC31" s="10"/>
    </row>
    <row r="32" spans="1:30" ht="27" customHeight="1" x14ac:dyDescent="0.15">
      <c r="A32" s="40" t="s">
        <v>71</v>
      </c>
      <c r="B32" s="264" t="s">
        <v>53</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row>
    <row r="33" spans="1:29" ht="6" customHeight="1" x14ac:dyDescent="0.15">
      <c r="A33" s="9"/>
      <c r="B33" s="9"/>
      <c r="C33" s="9"/>
      <c r="D33" s="9"/>
      <c r="E33" s="9"/>
      <c r="F33" s="10"/>
      <c r="G33" s="45"/>
      <c r="H33" s="10"/>
      <c r="I33" s="10"/>
      <c r="J33" s="10"/>
      <c r="K33" s="27"/>
      <c r="L33" s="10"/>
      <c r="M33" s="10"/>
      <c r="N33" s="45"/>
      <c r="O33" s="45"/>
      <c r="P33" s="45"/>
      <c r="Q33" s="45"/>
      <c r="R33" s="102"/>
      <c r="S33" s="102"/>
      <c r="T33" s="102"/>
      <c r="U33" s="225"/>
      <c r="V33" s="10"/>
      <c r="W33" s="10"/>
      <c r="X33" s="10"/>
      <c r="Y33" s="10"/>
      <c r="Z33" s="10"/>
      <c r="AA33" s="102"/>
      <c r="AB33" s="102"/>
      <c r="AC33" s="10"/>
    </row>
    <row r="34" spans="1:29" x14ac:dyDescent="0.15">
      <c r="A34" s="273" t="s">
        <v>0</v>
      </c>
      <c r="B34" s="273"/>
      <c r="C34" s="273"/>
      <c r="D34" s="273"/>
      <c r="E34" s="273"/>
      <c r="F34" s="273" t="s">
        <v>115</v>
      </c>
      <c r="G34" s="273"/>
      <c r="H34" s="273"/>
      <c r="I34" s="273"/>
      <c r="J34" s="273"/>
      <c r="K34" s="273"/>
      <c r="L34" s="273"/>
      <c r="M34" s="273"/>
      <c r="N34" s="273" t="s">
        <v>18</v>
      </c>
      <c r="O34" s="273"/>
      <c r="P34" s="273"/>
      <c r="Q34" s="273"/>
      <c r="R34" s="259" t="s">
        <v>447</v>
      </c>
      <c r="S34" s="260"/>
      <c r="T34" s="259" t="s">
        <v>447</v>
      </c>
      <c r="U34" s="260"/>
      <c r="V34" s="274" t="s">
        <v>84</v>
      </c>
      <c r="W34" s="275" t="s">
        <v>25</v>
      </c>
      <c r="X34" s="274" t="s">
        <v>8</v>
      </c>
      <c r="Y34" s="274"/>
      <c r="Z34" s="274" t="s">
        <v>9</v>
      </c>
      <c r="AA34" s="274"/>
      <c r="AB34" s="274"/>
      <c r="AC34" s="274"/>
    </row>
    <row r="35" spans="1:29" ht="42" x14ac:dyDescent="0.15">
      <c r="A35" s="39" t="s">
        <v>1</v>
      </c>
      <c r="B35" s="39" t="s">
        <v>2</v>
      </c>
      <c r="C35" s="39" t="s">
        <v>3</v>
      </c>
      <c r="D35" s="39" t="s">
        <v>4</v>
      </c>
      <c r="E35" s="11" t="s">
        <v>5</v>
      </c>
      <c r="F35" s="11" t="s">
        <v>112</v>
      </c>
      <c r="G35" s="48" t="s">
        <v>106</v>
      </c>
      <c r="H35" s="48" t="s">
        <v>101</v>
      </c>
      <c r="I35" s="48" t="s">
        <v>102</v>
      </c>
      <c r="J35" s="11" t="s">
        <v>100</v>
      </c>
      <c r="K35" s="48" t="s">
        <v>107</v>
      </c>
      <c r="L35" s="11" t="s">
        <v>91</v>
      </c>
      <c r="M35" s="39" t="s">
        <v>7</v>
      </c>
      <c r="N35" s="210" t="s">
        <v>14</v>
      </c>
      <c r="O35" s="210" t="s">
        <v>15</v>
      </c>
      <c r="P35" s="210" t="s">
        <v>16</v>
      </c>
      <c r="Q35" s="210" t="s">
        <v>17</v>
      </c>
      <c r="R35" s="185" t="s">
        <v>14</v>
      </c>
      <c r="S35" s="186" t="s">
        <v>448</v>
      </c>
      <c r="T35" s="185" t="s">
        <v>558</v>
      </c>
      <c r="U35" s="186" t="s">
        <v>559</v>
      </c>
      <c r="V35" s="274"/>
      <c r="W35" s="276"/>
      <c r="X35" s="39" t="s">
        <v>10</v>
      </c>
      <c r="Y35" s="39" t="s">
        <v>11</v>
      </c>
      <c r="Z35" s="39" t="s">
        <v>12</v>
      </c>
      <c r="AA35" s="128" t="s">
        <v>12</v>
      </c>
      <c r="AB35" s="128" t="s">
        <v>12</v>
      </c>
      <c r="AC35" s="39" t="s">
        <v>13</v>
      </c>
    </row>
    <row r="36" spans="1:29" s="1" customFormat="1" ht="148.5" customHeight="1" x14ac:dyDescent="0.15">
      <c r="A36" s="266" t="s">
        <v>42</v>
      </c>
      <c r="B36" s="266" t="s">
        <v>43</v>
      </c>
      <c r="C36" s="266" t="s">
        <v>55</v>
      </c>
      <c r="D36" s="266" t="s">
        <v>54</v>
      </c>
      <c r="E36" s="266" t="s">
        <v>53</v>
      </c>
      <c r="F36" s="266" t="s">
        <v>382</v>
      </c>
      <c r="G36" s="256">
        <v>3</v>
      </c>
      <c r="H36" s="256" t="s">
        <v>383</v>
      </c>
      <c r="I36" s="256" t="s">
        <v>384</v>
      </c>
      <c r="J36" s="267" t="s">
        <v>216</v>
      </c>
      <c r="K36" s="78">
        <v>14</v>
      </c>
      <c r="L36" s="116" t="s">
        <v>313</v>
      </c>
      <c r="M36" s="261" t="s">
        <v>24</v>
      </c>
      <c r="N36" s="85">
        <v>0.08</v>
      </c>
      <c r="O36" s="85">
        <v>0.7</v>
      </c>
      <c r="P36" s="85">
        <v>0.88</v>
      </c>
      <c r="Q36" s="85">
        <v>1</v>
      </c>
      <c r="R36" s="85">
        <v>0.32</v>
      </c>
      <c r="S36" s="188" t="s">
        <v>491</v>
      </c>
      <c r="T36" s="85">
        <v>0.72</v>
      </c>
      <c r="U36" s="188" t="s">
        <v>552</v>
      </c>
      <c r="V36" s="114" t="s">
        <v>245</v>
      </c>
      <c r="W36" s="104" t="s">
        <v>250</v>
      </c>
      <c r="X36" s="24">
        <v>43312</v>
      </c>
      <c r="Y36" s="24">
        <v>43457</v>
      </c>
      <c r="Z36" s="265">
        <f>+GETPIVOTDATA("Valor P.A.A O ESTIMADO",[1]metas!$A$1,"Meta 2018","Socialización y documentación de  insumos tecnicos para el fortalecimiento del servicio de intepretacion LSC / Español")</f>
        <v>106290610</v>
      </c>
      <c r="AA36" s="265">
        <v>106290610</v>
      </c>
      <c r="AB36" s="265">
        <v>106290610</v>
      </c>
      <c r="AC36" s="270" t="s">
        <v>248</v>
      </c>
    </row>
    <row r="37" spans="1:29" ht="409.5" x14ac:dyDescent="0.15">
      <c r="A37" s="266"/>
      <c r="B37" s="266"/>
      <c r="C37" s="266"/>
      <c r="D37" s="266"/>
      <c r="E37" s="266"/>
      <c r="F37" s="266"/>
      <c r="G37" s="257"/>
      <c r="H37" s="257"/>
      <c r="I37" s="257"/>
      <c r="J37" s="268"/>
      <c r="K37" s="84">
        <v>15</v>
      </c>
      <c r="L37" s="125" t="s">
        <v>385</v>
      </c>
      <c r="M37" s="262"/>
      <c r="N37" s="85">
        <v>0.25</v>
      </c>
      <c r="O37" s="85">
        <v>0.5</v>
      </c>
      <c r="P37" s="85">
        <v>0.75</v>
      </c>
      <c r="Q37" s="85">
        <v>1</v>
      </c>
      <c r="R37" s="85">
        <v>0.25</v>
      </c>
      <c r="S37" s="188" t="s">
        <v>451</v>
      </c>
      <c r="T37" s="85">
        <v>0.6</v>
      </c>
      <c r="U37" s="188" t="s">
        <v>553</v>
      </c>
      <c r="V37" s="124" t="s">
        <v>245</v>
      </c>
      <c r="W37" s="104" t="s">
        <v>250</v>
      </c>
      <c r="X37" s="24">
        <v>43373</v>
      </c>
      <c r="Y37" s="24">
        <v>43373</v>
      </c>
      <c r="Z37" s="265"/>
      <c r="AA37" s="265"/>
      <c r="AB37" s="265"/>
      <c r="AC37" s="270"/>
    </row>
    <row r="38" spans="1:29" s="1" customFormat="1" ht="63.75" customHeight="1" x14ac:dyDescent="0.15">
      <c r="A38" s="266"/>
      <c r="B38" s="266"/>
      <c r="C38" s="266"/>
      <c r="D38" s="266"/>
      <c r="E38" s="266"/>
      <c r="F38" s="266"/>
      <c r="G38" s="258"/>
      <c r="H38" s="258"/>
      <c r="I38" s="258"/>
      <c r="J38" s="269"/>
      <c r="K38" s="78">
        <v>16</v>
      </c>
      <c r="L38" s="116" t="s">
        <v>314</v>
      </c>
      <c r="M38" s="263"/>
      <c r="N38" s="85">
        <v>0</v>
      </c>
      <c r="O38" s="85">
        <v>0</v>
      </c>
      <c r="P38" s="85">
        <v>0.1</v>
      </c>
      <c r="Q38" s="85">
        <v>1</v>
      </c>
      <c r="R38" s="85">
        <v>0</v>
      </c>
      <c r="S38" s="188" t="s">
        <v>501</v>
      </c>
      <c r="T38" s="85">
        <v>0</v>
      </c>
      <c r="U38" s="188" t="s">
        <v>631</v>
      </c>
      <c r="V38" s="114" t="s">
        <v>245</v>
      </c>
      <c r="W38" s="104" t="s">
        <v>250</v>
      </c>
      <c r="X38" s="24">
        <v>43373</v>
      </c>
      <c r="Y38" s="24">
        <v>43373</v>
      </c>
      <c r="Z38" s="265"/>
      <c r="AA38" s="265"/>
      <c r="AB38" s="265"/>
      <c r="AC38" s="270"/>
    </row>
    <row r="39" spans="1:29" ht="6" customHeight="1" x14ac:dyDescent="0.15">
      <c r="A39" s="9"/>
      <c r="B39" s="9"/>
      <c r="C39" s="9"/>
      <c r="D39" s="9"/>
      <c r="E39" s="9"/>
      <c r="F39" s="10"/>
      <c r="G39" s="45"/>
      <c r="H39" s="10"/>
      <c r="I39" s="10"/>
      <c r="J39" s="10"/>
      <c r="K39" s="27"/>
      <c r="L39" s="10"/>
      <c r="M39" s="10"/>
      <c r="N39" s="45"/>
      <c r="O39" s="45"/>
      <c r="P39" s="45"/>
      <c r="Q39" s="45"/>
      <c r="R39" s="102"/>
      <c r="S39" s="102"/>
      <c r="T39" s="102"/>
      <c r="U39" s="225"/>
      <c r="V39" s="10"/>
      <c r="W39" s="10"/>
      <c r="X39" s="10"/>
      <c r="Y39" s="10"/>
      <c r="Z39" s="10"/>
      <c r="AA39" s="102"/>
      <c r="AB39" s="102"/>
      <c r="AC39" s="10"/>
    </row>
    <row r="40" spans="1:29" ht="27" customHeight="1" x14ac:dyDescent="0.15">
      <c r="A40" s="40" t="s">
        <v>72</v>
      </c>
      <c r="B40" s="264" t="s">
        <v>82</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row>
    <row r="41" spans="1:29" ht="6" customHeight="1" x14ac:dyDescent="0.15">
      <c r="A41" s="9"/>
      <c r="B41" s="9"/>
      <c r="C41" s="9"/>
      <c r="D41" s="9"/>
      <c r="E41" s="9"/>
      <c r="F41" s="10"/>
      <c r="G41" s="45"/>
      <c r="H41" s="10"/>
      <c r="I41" s="10"/>
      <c r="J41" s="10"/>
      <c r="K41" s="27"/>
      <c r="L41" s="10"/>
      <c r="M41" s="10"/>
      <c r="N41" s="45"/>
      <c r="O41" s="45"/>
      <c r="P41" s="45"/>
      <c r="Q41" s="45"/>
      <c r="R41" s="102"/>
      <c r="S41" s="102"/>
      <c r="T41" s="102"/>
      <c r="U41" s="225"/>
      <c r="V41" s="10"/>
      <c r="W41" s="10"/>
      <c r="X41" s="10"/>
      <c r="Y41" s="10"/>
      <c r="Z41" s="10"/>
      <c r="AA41" s="102"/>
      <c r="AB41" s="102"/>
      <c r="AC41" s="10"/>
    </row>
    <row r="42" spans="1:29" x14ac:dyDescent="0.15">
      <c r="A42" s="273" t="s">
        <v>0</v>
      </c>
      <c r="B42" s="273"/>
      <c r="C42" s="273"/>
      <c r="D42" s="273"/>
      <c r="E42" s="273"/>
      <c r="F42" s="273" t="s">
        <v>115</v>
      </c>
      <c r="G42" s="273"/>
      <c r="H42" s="273"/>
      <c r="I42" s="273"/>
      <c r="J42" s="273"/>
      <c r="K42" s="273"/>
      <c r="L42" s="273"/>
      <c r="M42" s="273"/>
      <c r="N42" s="273" t="s">
        <v>18</v>
      </c>
      <c r="O42" s="273"/>
      <c r="P42" s="273"/>
      <c r="Q42" s="273"/>
      <c r="R42" s="259" t="s">
        <v>447</v>
      </c>
      <c r="S42" s="260"/>
      <c r="T42" s="259" t="s">
        <v>447</v>
      </c>
      <c r="U42" s="260"/>
      <c r="V42" s="274" t="s">
        <v>84</v>
      </c>
      <c r="W42" s="275" t="s">
        <v>25</v>
      </c>
      <c r="X42" s="274" t="s">
        <v>8</v>
      </c>
      <c r="Y42" s="274"/>
      <c r="Z42" s="274" t="s">
        <v>9</v>
      </c>
      <c r="AA42" s="274"/>
      <c r="AB42" s="274"/>
      <c r="AC42" s="274"/>
    </row>
    <row r="43" spans="1:29" ht="42" x14ac:dyDescent="0.15">
      <c r="A43" s="39" t="s">
        <v>1</v>
      </c>
      <c r="B43" s="39" t="s">
        <v>2</v>
      </c>
      <c r="C43" s="39" t="s">
        <v>3</v>
      </c>
      <c r="D43" s="39" t="s">
        <v>4</v>
      </c>
      <c r="E43" s="11" t="s">
        <v>5</v>
      </c>
      <c r="F43" s="11" t="s">
        <v>112</v>
      </c>
      <c r="G43" s="48" t="s">
        <v>106</v>
      </c>
      <c r="H43" s="48" t="s">
        <v>101</v>
      </c>
      <c r="I43" s="48" t="s">
        <v>102</v>
      </c>
      <c r="J43" s="11" t="s">
        <v>100</v>
      </c>
      <c r="K43" s="48" t="s">
        <v>107</v>
      </c>
      <c r="L43" s="11" t="s">
        <v>91</v>
      </c>
      <c r="M43" s="39" t="s">
        <v>7</v>
      </c>
      <c r="N43" s="210" t="s">
        <v>14</v>
      </c>
      <c r="O43" s="210" t="s">
        <v>15</v>
      </c>
      <c r="P43" s="210" t="s">
        <v>16</v>
      </c>
      <c r="Q43" s="210" t="s">
        <v>17</v>
      </c>
      <c r="R43" s="185" t="s">
        <v>14</v>
      </c>
      <c r="S43" s="186" t="s">
        <v>448</v>
      </c>
      <c r="T43" s="185" t="s">
        <v>558</v>
      </c>
      <c r="U43" s="186" t="s">
        <v>559</v>
      </c>
      <c r="V43" s="274"/>
      <c r="W43" s="276"/>
      <c r="X43" s="39" t="s">
        <v>10</v>
      </c>
      <c r="Y43" s="39" t="s">
        <v>11</v>
      </c>
      <c r="Z43" s="39" t="s">
        <v>12</v>
      </c>
      <c r="AA43" s="128" t="s">
        <v>12</v>
      </c>
      <c r="AB43" s="128" t="s">
        <v>12</v>
      </c>
      <c r="AC43" s="39" t="s">
        <v>13</v>
      </c>
    </row>
    <row r="44" spans="1:29" ht="291" customHeight="1" x14ac:dyDescent="0.15">
      <c r="A44" s="253" t="s">
        <v>42</v>
      </c>
      <c r="B44" s="253" t="s">
        <v>43</v>
      </c>
      <c r="C44" s="253" t="s">
        <v>55</v>
      </c>
      <c r="D44" s="253" t="s">
        <v>54</v>
      </c>
      <c r="E44" s="256" t="s">
        <v>83</v>
      </c>
      <c r="F44" s="266" t="s">
        <v>273</v>
      </c>
      <c r="G44" s="256">
        <v>4</v>
      </c>
      <c r="H44" s="256" t="s">
        <v>386</v>
      </c>
      <c r="I44" s="256" t="s">
        <v>387</v>
      </c>
      <c r="J44" s="267" t="s">
        <v>92</v>
      </c>
      <c r="K44" s="84">
        <v>17</v>
      </c>
      <c r="L44" s="116" t="s">
        <v>388</v>
      </c>
      <c r="M44" s="261" t="s">
        <v>24</v>
      </c>
      <c r="N44" s="85">
        <v>0.24</v>
      </c>
      <c r="O44" s="85">
        <v>0.48</v>
      </c>
      <c r="P44" s="85">
        <v>0.84</v>
      </c>
      <c r="Q44" s="85">
        <v>1</v>
      </c>
      <c r="R44" s="85">
        <v>0.25</v>
      </c>
      <c r="S44" s="188" t="s">
        <v>452</v>
      </c>
      <c r="T44" s="85">
        <v>0.55000000000000004</v>
      </c>
      <c r="U44" s="188" t="s">
        <v>554</v>
      </c>
      <c r="V44" s="191" t="s">
        <v>245</v>
      </c>
      <c r="W44" s="104" t="s">
        <v>250</v>
      </c>
      <c r="X44" s="20">
        <v>43160</v>
      </c>
      <c r="Y44" s="20">
        <v>43457</v>
      </c>
      <c r="Z44" s="298">
        <f>+GETPIVOTDATA("Valor P.A.A O ESTIMADO",[1]metas!$A$1,"Meta 2018","Documentar y socializar los insumos para la fortalecimiento de los procesos de planeación lingüística")</f>
        <v>22457520</v>
      </c>
      <c r="AA44" s="298">
        <v>22457520</v>
      </c>
      <c r="AB44" s="298">
        <v>0</v>
      </c>
      <c r="AC44" s="301" t="s">
        <v>247</v>
      </c>
    </row>
    <row r="45" spans="1:29" ht="63" x14ac:dyDescent="0.15">
      <c r="A45" s="254"/>
      <c r="B45" s="254"/>
      <c r="C45" s="254"/>
      <c r="D45" s="254"/>
      <c r="E45" s="257"/>
      <c r="F45" s="266"/>
      <c r="G45" s="257"/>
      <c r="H45" s="257"/>
      <c r="I45" s="257"/>
      <c r="J45" s="268"/>
      <c r="K45" s="84">
        <v>18</v>
      </c>
      <c r="L45" s="116" t="s">
        <v>315</v>
      </c>
      <c r="M45" s="262"/>
      <c r="N45" s="85">
        <v>0.15</v>
      </c>
      <c r="O45" s="85">
        <v>0.5</v>
      </c>
      <c r="P45" s="85">
        <v>0.8</v>
      </c>
      <c r="Q45" s="85">
        <v>1</v>
      </c>
      <c r="R45" s="85">
        <v>0.15</v>
      </c>
      <c r="S45" s="188" t="s">
        <v>492</v>
      </c>
      <c r="T45" s="85">
        <v>0.45</v>
      </c>
      <c r="U45" s="188" t="s">
        <v>555</v>
      </c>
      <c r="V45" s="191" t="s">
        <v>245</v>
      </c>
      <c r="W45" s="104" t="s">
        <v>250</v>
      </c>
      <c r="X45" s="20">
        <v>43160</v>
      </c>
      <c r="Y45" s="20">
        <v>43434</v>
      </c>
      <c r="Z45" s="300"/>
      <c r="AA45" s="300"/>
      <c r="AB45" s="300"/>
      <c r="AC45" s="302"/>
    </row>
    <row r="46" spans="1:29" ht="136.5" x14ac:dyDescent="0.15">
      <c r="A46" s="255"/>
      <c r="B46" s="255"/>
      <c r="C46" s="255"/>
      <c r="D46" s="255"/>
      <c r="E46" s="258"/>
      <c r="F46" s="266"/>
      <c r="G46" s="258"/>
      <c r="H46" s="258"/>
      <c r="I46" s="258"/>
      <c r="J46" s="269"/>
      <c r="K46" s="84">
        <v>19</v>
      </c>
      <c r="L46" s="116" t="s">
        <v>274</v>
      </c>
      <c r="M46" s="263"/>
      <c r="N46" s="85">
        <v>0.2</v>
      </c>
      <c r="O46" s="85">
        <v>0.8</v>
      </c>
      <c r="P46" s="85">
        <v>1</v>
      </c>
      <c r="Q46" s="85">
        <v>1</v>
      </c>
      <c r="R46" s="85">
        <v>0</v>
      </c>
      <c r="S46" s="188" t="s">
        <v>453</v>
      </c>
      <c r="T46" s="85">
        <v>0.78</v>
      </c>
      <c r="U46" s="188" t="s">
        <v>556</v>
      </c>
      <c r="V46" s="191" t="s">
        <v>245</v>
      </c>
      <c r="W46" s="104" t="s">
        <v>250</v>
      </c>
      <c r="X46" s="20">
        <v>43160</v>
      </c>
      <c r="Y46" s="20">
        <v>43434</v>
      </c>
      <c r="Z46" s="299"/>
      <c r="AA46" s="299"/>
      <c r="AB46" s="299"/>
      <c r="AC46" s="303"/>
    </row>
    <row r="47" spans="1:29" ht="6" customHeight="1" x14ac:dyDescent="0.15">
      <c r="A47" s="9"/>
      <c r="B47" s="9"/>
      <c r="C47" s="9"/>
      <c r="D47" s="9"/>
      <c r="E47" s="9"/>
      <c r="F47" s="10"/>
      <c r="G47" s="45"/>
      <c r="H47" s="10"/>
      <c r="I47" s="10"/>
      <c r="J47" s="10"/>
      <c r="K47" s="27"/>
      <c r="L47" s="10"/>
      <c r="M47" s="10"/>
      <c r="N47" s="45"/>
      <c r="O47" s="45"/>
      <c r="P47" s="45"/>
      <c r="Q47" s="45"/>
      <c r="R47" s="192"/>
      <c r="S47" s="192"/>
      <c r="T47" s="192"/>
      <c r="U47" s="227"/>
      <c r="V47" s="10"/>
      <c r="W47" s="10"/>
      <c r="X47" s="10"/>
      <c r="Y47" s="10"/>
      <c r="Z47" s="10"/>
      <c r="AA47" s="102"/>
      <c r="AB47" s="102"/>
      <c r="AC47" s="10"/>
    </row>
    <row r="48" spans="1:29" ht="27" customHeight="1" x14ac:dyDescent="0.15">
      <c r="A48" s="40" t="s">
        <v>73</v>
      </c>
      <c r="B48" s="264" t="s">
        <v>68</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row>
    <row r="49" spans="1:30" ht="6" customHeight="1" x14ac:dyDescent="0.15">
      <c r="A49" s="9"/>
      <c r="B49" s="9"/>
      <c r="C49" s="9"/>
      <c r="D49" s="9"/>
      <c r="E49" s="9"/>
      <c r="F49" s="10"/>
      <c r="G49" s="45"/>
      <c r="H49" s="10"/>
      <c r="I49" s="10"/>
      <c r="J49" s="10"/>
      <c r="K49" s="27"/>
      <c r="L49" s="10"/>
      <c r="M49" s="10"/>
      <c r="N49" s="45"/>
      <c r="O49" s="45"/>
      <c r="P49" s="45"/>
      <c r="Q49" s="45"/>
      <c r="R49" s="102"/>
      <c r="S49" s="102"/>
      <c r="T49" s="102"/>
      <c r="U49" s="225"/>
      <c r="V49" s="10"/>
      <c r="W49" s="10"/>
      <c r="X49" s="10"/>
      <c r="Y49" s="10"/>
      <c r="Z49" s="10"/>
      <c r="AA49" s="102"/>
      <c r="AB49" s="102"/>
      <c r="AC49" s="10"/>
    </row>
    <row r="50" spans="1:30" x14ac:dyDescent="0.15">
      <c r="A50" s="273" t="s">
        <v>0</v>
      </c>
      <c r="B50" s="273"/>
      <c r="C50" s="273"/>
      <c r="D50" s="273"/>
      <c r="E50" s="273"/>
      <c r="F50" s="273" t="s">
        <v>115</v>
      </c>
      <c r="G50" s="273"/>
      <c r="H50" s="273"/>
      <c r="I50" s="273"/>
      <c r="J50" s="273"/>
      <c r="K50" s="273"/>
      <c r="L50" s="273"/>
      <c r="M50" s="273"/>
      <c r="N50" s="273" t="s">
        <v>18</v>
      </c>
      <c r="O50" s="273"/>
      <c r="P50" s="273"/>
      <c r="Q50" s="273"/>
      <c r="R50" s="259" t="s">
        <v>447</v>
      </c>
      <c r="S50" s="260"/>
      <c r="T50" s="259" t="s">
        <v>447</v>
      </c>
      <c r="U50" s="260"/>
      <c r="V50" s="274" t="s">
        <v>84</v>
      </c>
      <c r="W50" s="275" t="s">
        <v>25</v>
      </c>
      <c r="X50" s="274" t="s">
        <v>8</v>
      </c>
      <c r="Y50" s="274"/>
      <c r="Z50" s="274" t="s">
        <v>9</v>
      </c>
      <c r="AA50" s="274"/>
      <c r="AB50" s="274"/>
      <c r="AC50" s="274"/>
    </row>
    <row r="51" spans="1:30" ht="42" x14ac:dyDescent="0.15">
      <c r="A51" s="39" t="s">
        <v>1</v>
      </c>
      <c r="B51" s="39" t="s">
        <v>2</v>
      </c>
      <c r="C51" s="39" t="s">
        <v>3</v>
      </c>
      <c r="D51" s="39" t="s">
        <v>4</v>
      </c>
      <c r="E51" s="11" t="s">
        <v>5</v>
      </c>
      <c r="F51" s="11" t="s">
        <v>112</v>
      </c>
      <c r="G51" s="48" t="s">
        <v>106</v>
      </c>
      <c r="H51" s="48" t="s">
        <v>101</v>
      </c>
      <c r="I51" s="48" t="s">
        <v>102</v>
      </c>
      <c r="J51" s="11" t="s">
        <v>100</v>
      </c>
      <c r="K51" s="48" t="s">
        <v>107</v>
      </c>
      <c r="L51" s="11" t="s">
        <v>91</v>
      </c>
      <c r="M51" s="39" t="s">
        <v>7</v>
      </c>
      <c r="N51" s="210" t="s">
        <v>14</v>
      </c>
      <c r="O51" s="210" t="s">
        <v>15</v>
      </c>
      <c r="P51" s="210" t="s">
        <v>16</v>
      </c>
      <c r="Q51" s="210" t="s">
        <v>17</v>
      </c>
      <c r="R51" s="185" t="s">
        <v>14</v>
      </c>
      <c r="S51" s="186" t="s">
        <v>448</v>
      </c>
      <c r="T51" s="185" t="s">
        <v>558</v>
      </c>
      <c r="U51" s="186" t="s">
        <v>559</v>
      </c>
      <c r="V51" s="274"/>
      <c r="W51" s="276"/>
      <c r="X51" s="39" t="s">
        <v>10</v>
      </c>
      <c r="Y51" s="39" t="s">
        <v>11</v>
      </c>
      <c r="Z51" s="39" t="s">
        <v>12</v>
      </c>
      <c r="AA51" s="128" t="s">
        <v>12</v>
      </c>
      <c r="AB51" s="128" t="s">
        <v>12</v>
      </c>
      <c r="AC51" s="39" t="s">
        <v>13</v>
      </c>
    </row>
    <row r="52" spans="1:30" ht="273" x14ac:dyDescent="0.15">
      <c r="A52" s="41" t="s">
        <v>63</v>
      </c>
      <c r="B52" s="41" t="s">
        <v>64</v>
      </c>
      <c r="C52" s="41" t="s">
        <v>74</v>
      </c>
      <c r="D52" s="41" t="s">
        <v>75</v>
      </c>
      <c r="E52" s="41" t="s">
        <v>76</v>
      </c>
      <c r="F52" s="42" t="s">
        <v>64</v>
      </c>
      <c r="G52" s="49"/>
      <c r="H52" s="130" t="s">
        <v>360</v>
      </c>
      <c r="I52" s="46" t="s">
        <v>360</v>
      </c>
      <c r="J52" s="77" t="s">
        <v>77</v>
      </c>
      <c r="K52" s="75">
        <v>20</v>
      </c>
      <c r="L52" s="86" t="s">
        <v>316</v>
      </c>
      <c r="M52" s="81" t="s">
        <v>24</v>
      </c>
      <c r="N52" s="85">
        <v>0.25</v>
      </c>
      <c r="O52" s="85">
        <v>0.5</v>
      </c>
      <c r="P52" s="85">
        <v>0.75</v>
      </c>
      <c r="Q52" s="85">
        <v>1</v>
      </c>
      <c r="R52" s="85">
        <v>0</v>
      </c>
      <c r="S52" s="189"/>
      <c r="T52" s="85">
        <v>0.5</v>
      </c>
      <c r="U52" s="188" t="s">
        <v>632</v>
      </c>
      <c r="V52" s="120" t="s">
        <v>317</v>
      </c>
      <c r="W52" s="104" t="s">
        <v>258</v>
      </c>
      <c r="X52" s="20" t="s">
        <v>485</v>
      </c>
      <c r="Y52" s="20">
        <v>43288</v>
      </c>
      <c r="Z52" s="37">
        <f>+GETPIVOTDATA("Valor P.A.A O ESTIMADO",[1]metas!$A$1,"Meta 2018","Fortalecer la capacidad institucional para garantizar la inclusión social de las personas sordas")</f>
        <v>67372560</v>
      </c>
      <c r="AA52" s="37">
        <v>67372560</v>
      </c>
      <c r="AB52" s="37">
        <v>89830080</v>
      </c>
      <c r="AC52" s="18" t="s">
        <v>248</v>
      </c>
    </row>
    <row r="53" spans="1:30" x14ac:dyDescent="0.15">
      <c r="AD53" s="56"/>
    </row>
    <row r="55" spans="1:30" x14ac:dyDescent="0.15">
      <c r="Z55" s="56">
        <f>+Z13+Z29+Z36+Z44+Z52</f>
        <v>1821018859</v>
      </c>
    </row>
    <row r="57" spans="1:30" x14ac:dyDescent="0.15">
      <c r="Z57" s="165">
        <f>+Z55+'DE y PLANEACIÓN P Y D'!Z38+'DE y PLANEACIÓN'!Z33+'TALENTO HUMANO'!Z28+'GESTIÓN CON VALORES PARA RESULT'!Z94+'INFORMACIÓN Y COMUNICACIÓN'!Z25</f>
        <v>3703127805</v>
      </c>
      <c r="AA57" s="165">
        <v>3703127805</v>
      </c>
      <c r="AB57" s="165">
        <f>+Z57-AA57</f>
        <v>0</v>
      </c>
    </row>
  </sheetData>
  <customSheetViews>
    <customSheetView guid="{799A3C3B-37C3-4213-B614-C759276119ED}" scale="90" showPageBreaks="1" fitToPage="1" printArea="1" hiddenColumns="1" topLeftCell="K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
    </customSheetView>
    <customSheetView guid="{EA01CC28-E681-49BF-A3B2-E9B87BBBD3FC}" scale="90" showPageBreaks="1" fitToPage="1" printArea="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2"/>
    </customSheetView>
    <customSheetView guid="{0186BB1D-FE8E-40CE-A4F3-C3C707B4B860}" scale="90" fitToPage="1" hiddenColumns="1" topLeftCell="F1">
      <selection activeCell="T49" sqref="T4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3"/>
    </customSheetView>
    <customSheetView guid="{B936B097-F94C-4A14-A0B6-1E27F90453D6}" scale="80" showPageBreaks="1" fitToPage="1" printArea="1" hiddenColumns="1" topLeftCell="E44">
      <selection activeCell="O47" sqref="O47"/>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4"/>
    </customSheetView>
    <customSheetView guid="{79AFBDF3-FCC5-457A-85E0-C07EB83D9E03}"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5"/>
    </customSheetView>
    <customSheetView guid="{4D2AC9C3-83BE-4658-AE88-56314B6E0056}"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6"/>
    </customSheetView>
    <customSheetView guid="{09686DC3-B55B-490D-9D0F-F3D7853AC3D3}"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7"/>
    </customSheetView>
    <customSheetView guid="{F9421ACC-77F2-47B4-8258-1AB4B5DEC4F2}"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8"/>
    </customSheetView>
    <customSheetView guid="{D4541ABD-546F-475F-BF89-CF2438084E61}"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0"/>
    </customSheetView>
    <customSheetView guid="{7AD0B5C3-4991-402D-88C9-2C24865A772D}"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1"/>
    </customSheetView>
    <customSheetView guid="{4E50F937-78A7-4FF8-9AF9-93896C5BF5EC}"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2"/>
    </customSheetView>
    <customSheetView guid="{6D6E09B0-B9B2-43CC-885E-7B1CFC7C45E0}" scale="90" fitToPage="1" hiddenColumns="1" topLeftCell="I10">
      <selection activeCell="Q15" sqref="Q15"/>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3"/>
    </customSheetView>
    <customSheetView guid="{F4722430-2850-4F47-ADE2-B9E9C6F9A112}" scale="80" showPageBreaks="1" fitToPage="1" printArea="1" hiddenColumns="1" topLeftCell="G39">
      <selection activeCell="V39" sqref="V39:V41"/>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4"/>
    </customSheetView>
    <customSheetView guid="{39001345-E3DE-490F-A839-BD7508945A01}" scale="90" fitToPage="1" hiddenColumns="1" topLeftCell="F1">
      <selection activeCell="T49" sqref="T4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5"/>
    </customSheetView>
    <customSheetView guid="{F00D16F9-501D-40E4-A038-725A4E8D7578}" scale="90" showPageBreaks="1" fitToPage="1" printArea="1" hiddenColumns="1" topLeftCell="J18">
      <selection activeCell="V19" sqref="V1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6"/>
    </customSheetView>
  </customSheetViews>
  <mergeCells count="119">
    <mergeCell ref="A42:E42"/>
    <mergeCell ref="N42:Q42"/>
    <mergeCell ref="AB44:AB46"/>
    <mergeCell ref="AA44:AA46"/>
    <mergeCell ref="AC44:AC46"/>
    <mergeCell ref="Z44:Z46"/>
    <mergeCell ref="B48:AC48"/>
    <mergeCell ref="A50:E50"/>
    <mergeCell ref="F50:M50"/>
    <mergeCell ref="N50:Q50"/>
    <mergeCell ref="V50:V51"/>
    <mergeCell ref="AB13:AB23"/>
    <mergeCell ref="AB29:AB30"/>
    <mergeCell ref="V11:V12"/>
    <mergeCell ref="V42:V43"/>
    <mergeCell ref="R42:S42"/>
    <mergeCell ref="AA29:AA30"/>
    <mergeCell ref="Z29:Z30"/>
    <mergeCell ref="T11:U11"/>
    <mergeCell ref="T27:U27"/>
    <mergeCell ref="Z42:AC42"/>
    <mergeCell ref="X42:Y42"/>
    <mergeCell ref="W42:W43"/>
    <mergeCell ref="J13:J14"/>
    <mergeCell ref="J15:J17"/>
    <mergeCell ref="C13:C23"/>
    <mergeCell ref="B25:AC25"/>
    <mergeCell ref="B13:B23"/>
    <mergeCell ref="R11:S11"/>
    <mergeCell ref="R27:S27"/>
    <mergeCell ref="R34:S34"/>
    <mergeCell ref="W27:W28"/>
    <mergeCell ref="F27:M27"/>
    <mergeCell ref="N27:Q27"/>
    <mergeCell ref="H29:H30"/>
    <mergeCell ref="I29:I30"/>
    <mergeCell ref="E29:E30"/>
    <mergeCell ref="C29:C30"/>
    <mergeCell ref="W29:W30"/>
    <mergeCell ref="V27:V28"/>
    <mergeCell ref="H13:H23"/>
    <mergeCell ref="I13:I23"/>
    <mergeCell ref="D29:D30"/>
    <mergeCell ref="G29:G30"/>
    <mergeCell ref="M13:M23"/>
    <mergeCell ref="X27:Y27"/>
    <mergeCell ref="Z27:AC27"/>
    <mergeCell ref="A29:A30"/>
    <mergeCell ref="B29:B30"/>
    <mergeCell ref="D13:D23"/>
    <mergeCell ref="A2:AC2"/>
    <mergeCell ref="A3:AC3"/>
    <mergeCell ref="A7:B7"/>
    <mergeCell ref="C7:AC7"/>
    <mergeCell ref="B9:AC9"/>
    <mergeCell ref="A13:A23"/>
    <mergeCell ref="F13:F23"/>
    <mergeCell ref="G13:G23"/>
    <mergeCell ref="AC13:AC23"/>
    <mergeCell ref="AA13:AA23"/>
    <mergeCell ref="E13:E23"/>
    <mergeCell ref="J20:J23"/>
    <mergeCell ref="X11:Y11"/>
    <mergeCell ref="Z11:AC11"/>
    <mergeCell ref="W11:W12"/>
    <mergeCell ref="A11:E11"/>
    <mergeCell ref="F11:M11"/>
    <mergeCell ref="N11:Q11"/>
    <mergeCell ref="Z13:Z23"/>
    <mergeCell ref="V13:V14"/>
    <mergeCell ref="W13:W14"/>
    <mergeCell ref="M29:M30"/>
    <mergeCell ref="J44:J46"/>
    <mergeCell ref="F29:F30"/>
    <mergeCell ref="F44:F46"/>
    <mergeCell ref="F42:M42"/>
    <mergeCell ref="A27:E27"/>
    <mergeCell ref="AA36:AA38"/>
    <mergeCell ref="B40:AC40"/>
    <mergeCell ref="D36:D38"/>
    <mergeCell ref="Z34:AC34"/>
    <mergeCell ref="A34:E34"/>
    <mergeCell ref="F34:M34"/>
    <mergeCell ref="N34:Q34"/>
    <mergeCell ref="X34:Y34"/>
    <mergeCell ref="V34:V35"/>
    <mergeCell ref="W34:W35"/>
    <mergeCell ref="F36:F38"/>
    <mergeCell ref="C36:C38"/>
    <mergeCell ref="E36:E38"/>
    <mergeCell ref="J29:J30"/>
    <mergeCell ref="AB36:AB38"/>
    <mergeCell ref="AC29:AC30"/>
    <mergeCell ref="T34:U34"/>
    <mergeCell ref="A36:A38"/>
    <mergeCell ref="A44:A46"/>
    <mergeCell ref="B44:B46"/>
    <mergeCell ref="C44:C46"/>
    <mergeCell ref="D44:D46"/>
    <mergeCell ref="E44:E46"/>
    <mergeCell ref="T50:U50"/>
    <mergeCell ref="M44:M46"/>
    <mergeCell ref="B32:AC32"/>
    <mergeCell ref="Z36:Z38"/>
    <mergeCell ref="B36:B38"/>
    <mergeCell ref="J36:J38"/>
    <mergeCell ref="H36:H38"/>
    <mergeCell ref="AC36:AC38"/>
    <mergeCell ref="M36:M38"/>
    <mergeCell ref="R50:S50"/>
    <mergeCell ref="T42:U42"/>
    <mergeCell ref="H44:H46"/>
    <mergeCell ref="I44:I46"/>
    <mergeCell ref="G44:G46"/>
    <mergeCell ref="I36:I38"/>
    <mergeCell ref="G36:G38"/>
    <mergeCell ref="X50:Y50"/>
    <mergeCell ref="Z50:AC50"/>
    <mergeCell ref="W50:W51"/>
  </mergeCells>
  <pageMargins left="0.70866141732283472" right="0.70866141732283472" top="0.74803149606299213" bottom="0.74803149606299213" header="0.31496062992125984" footer="0.31496062992125984"/>
  <pageSetup paperSize="41" scale="63" fitToHeight="5" orientation="landscape" r:id="rId17"/>
  <rowBreaks count="1" manualBreakCount="1">
    <brk id="30" max="18" man="1"/>
  </rowBreaks>
  <colBreaks count="1" manualBreakCount="1">
    <brk id="29" max="52" man="1"/>
  </colBreaks>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8"/>
  <sheetViews>
    <sheetView topLeftCell="A28" zoomScaleNormal="100" workbookViewId="0">
      <selection activeCell="U23" sqref="U23"/>
    </sheetView>
  </sheetViews>
  <sheetFormatPr baseColWidth="10" defaultRowHeight="10.5" outlineLevelCol="1" x14ac:dyDescent="0.15"/>
  <cols>
    <col min="1" max="1" width="18.140625" style="28" bestFit="1" customWidth="1"/>
    <col min="2" max="2" width="17.85546875" style="28" hidden="1" customWidth="1" outlineLevel="1"/>
    <col min="3" max="4" width="20.42578125" style="28" hidden="1" customWidth="1" outlineLevel="1"/>
    <col min="5" max="5" width="20" style="28" hidden="1" customWidth="1" outlineLevel="1"/>
    <col min="6" max="6" width="16.28515625" style="28" customWidth="1" collapsed="1"/>
    <col min="7" max="7" width="3.140625" style="33" hidden="1" customWidth="1" outlineLevel="1"/>
    <col min="8" max="9" width="16.28515625" style="28" hidden="1" customWidth="1" outlineLevel="1"/>
    <col min="10" max="10" width="31.85546875" style="28" customWidth="1" collapsed="1"/>
    <col min="11" max="11" width="3.140625" style="33" bestFit="1" customWidth="1"/>
    <col min="12" max="12" width="37.7109375" style="28" customWidth="1"/>
    <col min="13" max="13" width="11.28515625" style="28" customWidth="1"/>
    <col min="14" max="14" width="8.42578125" style="33" customWidth="1"/>
    <col min="15" max="15" width="8.7109375" style="33" customWidth="1"/>
    <col min="16" max="16" width="8.42578125" style="33" customWidth="1"/>
    <col min="17" max="17" width="8.7109375" style="33" customWidth="1"/>
    <col min="18" max="18" width="9.7109375" style="28" hidden="1" customWidth="1" outlineLevel="1"/>
    <col min="19" max="19" width="62.85546875" style="28" hidden="1" customWidth="1" outlineLevel="1"/>
    <col min="20" max="20" width="9.7109375" style="28" customWidth="1" collapsed="1"/>
    <col min="21" max="21" width="62.85546875" style="28" customWidth="1"/>
    <col min="22" max="22" width="19.42578125" style="36" customWidth="1"/>
    <col min="23" max="23" width="19.42578125" style="28" customWidth="1"/>
    <col min="24" max="24" width="11.42578125" style="36" customWidth="1"/>
    <col min="25" max="25" width="12.42578125" style="36" customWidth="1"/>
    <col min="26" max="28" width="17.7109375" style="28" hidden="1" customWidth="1"/>
    <col min="29" max="29" width="13.28515625" style="28" hidden="1" customWidth="1"/>
    <col min="30" max="30" width="17.85546875" style="28" bestFit="1" customWidth="1"/>
    <col min="31" max="32" width="12.7109375" style="28" bestFit="1" customWidth="1"/>
    <col min="33" max="16384" width="11.42578125" style="28"/>
  </cols>
  <sheetData>
    <row r="1" spans="1:32" customFormat="1" x14ac:dyDescent="0.15">
      <c r="A1" s="4"/>
      <c r="B1" s="4"/>
      <c r="C1" s="4"/>
      <c r="D1" s="4"/>
      <c r="E1" s="4"/>
      <c r="F1" s="4"/>
      <c r="G1" s="43"/>
      <c r="H1" s="4"/>
      <c r="I1" s="4"/>
      <c r="J1" s="4"/>
      <c r="K1" s="25"/>
      <c r="L1" s="4"/>
      <c r="M1" s="4"/>
      <c r="N1" s="43"/>
      <c r="O1" s="43"/>
      <c r="P1" s="43"/>
      <c r="Q1" s="43"/>
      <c r="R1" s="4"/>
      <c r="S1" s="4"/>
      <c r="T1" s="4"/>
      <c r="U1" s="4"/>
      <c r="V1" s="4"/>
      <c r="W1" s="4"/>
      <c r="X1" s="25"/>
      <c r="Y1" s="25"/>
      <c r="Z1" s="4"/>
      <c r="AA1" s="4"/>
      <c r="AB1" s="4"/>
      <c r="AC1" s="4"/>
    </row>
    <row r="2" spans="1:32" customFormat="1"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32" customFormat="1"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32" customFormat="1" ht="11.25" x14ac:dyDescent="0.15">
      <c r="A4" s="16"/>
      <c r="B4" s="17"/>
      <c r="C4" s="22"/>
      <c r="D4" s="6"/>
      <c r="E4" s="6"/>
      <c r="F4" s="7"/>
      <c r="G4" s="44"/>
      <c r="H4" s="7"/>
      <c r="I4" s="7"/>
      <c r="J4" s="7"/>
      <c r="K4" s="26"/>
      <c r="L4" s="7"/>
      <c r="M4" s="7"/>
      <c r="N4" s="107"/>
      <c r="O4" s="107"/>
      <c r="P4" s="107"/>
      <c r="Q4" s="107"/>
      <c r="R4" s="100"/>
      <c r="S4" s="100"/>
      <c r="T4" s="100"/>
      <c r="U4" s="100"/>
      <c r="V4" s="16"/>
      <c r="W4" s="16"/>
      <c r="X4" s="171"/>
      <c r="Y4" s="178" t="s">
        <v>78</v>
      </c>
      <c r="Z4" s="28"/>
      <c r="AA4" s="5">
        <v>43160</v>
      </c>
      <c r="AB4" s="100"/>
      <c r="AC4" s="7"/>
    </row>
    <row r="5" spans="1:32" customFormat="1" ht="11.25" x14ac:dyDescent="0.15">
      <c r="A5" s="6"/>
      <c r="B5" s="21"/>
      <c r="C5" s="23"/>
      <c r="D5" s="6"/>
      <c r="E5" s="6"/>
      <c r="F5" s="7"/>
      <c r="G5" s="44"/>
      <c r="H5" s="7"/>
      <c r="I5" s="7"/>
      <c r="J5" s="7"/>
      <c r="K5" s="26"/>
      <c r="L5" s="7"/>
      <c r="M5" s="7"/>
      <c r="N5" s="107"/>
      <c r="O5" s="107"/>
      <c r="P5" s="107"/>
      <c r="Q5" s="107"/>
      <c r="R5" s="100"/>
      <c r="S5" s="100"/>
      <c r="T5" s="100"/>
      <c r="U5" s="100"/>
      <c r="V5" s="6"/>
      <c r="W5" s="6"/>
      <c r="X5" s="172"/>
      <c r="Y5" s="179" t="s">
        <v>27</v>
      </c>
      <c r="Z5" s="28"/>
      <c r="AA5" s="8">
        <v>2018</v>
      </c>
      <c r="AB5" s="100"/>
      <c r="AC5" s="7"/>
    </row>
    <row r="6" spans="1:32" customFormat="1" ht="11.25" x14ac:dyDescent="0.15">
      <c r="A6" s="6"/>
      <c r="B6" s="15"/>
      <c r="C6" s="6"/>
      <c r="D6" s="6"/>
      <c r="E6" s="6"/>
      <c r="F6" s="7"/>
      <c r="G6" s="44"/>
      <c r="H6" s="7"/>
      <c r="I6" s="7"/>
      <c r="J6" s="7"/>
      <c r="K6" s="26"/>
      <c r="L6" s="7"/>
      <c r="M6" s="7"/>
      <c r="N6" s="107"/>
      <c r="O6" s="107"/>
      <c r="P6" s="107"/>
      <c r="Q6" s="107"/>
      <c r="R6" s="100"/>
      <c r="S6" s="100"/>
      <c r="T6" s="100"/>
      <c r="U6" s="100"/>
      <c r="V6" s="6"/>
      <c r="W6" s="6"/>
      <c r="X6" s="173"/>
      <c r="Y6" s="172"/>
      <c r="Z6" s="7"/>
      <c r="AA6" s="100"/>
      <c r="AB6" s="100"/>
      <c r="AC6" s="7"/>
    </row>
    <row r="7" spans="1:32" ht="48" customHeight="1" x14ac:dyDescent="0.15">
      <c r="A7" s="286" t="s">
        <v>494</v>
      </c>
      <c r="B7" s="286"/>
      <c r="C7" s="287" t="s">
        <v>496</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row>
    <row r="8" spans="1:32" ht="6" customHeight="1" x14ac:dyDescent="0.15">
      <c r="A8" s="29"/>
      <c r="B8" s="29"/>
      <c r="C8" s="29"/>
      <c r="D8" s="29"/>
      <c r="E8" s="29"/>
      <c r="F8" s="30"/>
      <c r="G8" s="38"/>
      <c r="H8" s="30"/>
      <c r="I8" s="30"/>
      <c r="J8" s="30"/>
      <c r="K8" s="38"/>
      <c r="L8" s="30"/>
      <c r="M8" s="30"/>
      <c r="N8" s="38"/>
      <c r="O8" s="38"/>
      <c r="P8" s="38"/>
      <c r="Q8" s="38"/>
      <c r="R8" s="30"/>
      <c r="S8" s="30"/>
      <c r="T8" s="30"/>
      <c r="U8" s="30"/>
      <c r="V8" s="31"/>
      <c r="W8" s="30"/>
      <c r="X8" s="31"/>
      <c r="Y8" s="31"/>
      <c r="Z8" s="30"/>
      <c r="AA8" s="30"/>
      <c r="AB8" s="30"/>
      <c r="AC8" s="30"/>
    </row>
    <row r="9" spans="1:32" ht="27" customHeight="1" x14ac:dyDescent="0.15">
      <c r="A9" s="32" t="s">
        <v>69</v>
      </c>
      <c r="B9" s="264" t="s">
        <v>260</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2" ht="6" customHeight="1" x14ac:dyDescent="0.15">
      <c r="A10" s="29"/>
      <c r="B10" s="29"/>
      <c r="C10" s="29"/>
      <c r="D10" s="29"/>
      <c r="E10" s="29"/>
      <c r="F10" s="30"/>
      <c r="G10" s="38"/>
      <c r="H10" s="30"/>
      <c r="I10" s="30"/>
      <c r="J10" s="30"/>
      <c r="K10" s="38"/>
      <c r="L10" s="30"/>
      <c r="M10" s="30"/>
      <c r="N10" s="38"/>
      <c r="O10" s="38"/>
      <c r="P10" s="38"/>
      <c r="Q10" s="38"/>
      <c r="R10" s="30"/>
      <c r="S10" s="30"/>
      <c r="T10" s="30"/>
      <c r="U10" s="30"/>
      <c r="V10" s="31"/>
      <c r="W10" s="30"/>
      <c r="X10" s="31"/>
      <c r="Y10" s="31"/>
      <c r="Z10" s="30"/>
      <c r="AA10" s="30"/>
      <c r="AB10" s="30"/>
      <c r="AC10" s="30"/>
    </row>
    <row r="11" spans="1:32" s="33" customFormat="1" ht="14.25" customHeight="1" x14ac:dyDescent="0.15">
      <c r="A11" s="319"/>
      <c r="B11" s="319"/>
      <c r="C11" s="319"/>
      <c r="D11" s="319"/>
      <c r="E11" s="319"/>
      <c r="F11" s="319" t="s">
        <v>115</v>
      </c>
      <c r="G11" s="319"/>
      <c r="H11" s="319"/>
      <c r="I11" s="319"/>
      <c r="J11" s="319"/>
      <c r="K11" s="319"/>
      <c r="L11" s="319"/>
      <c r="M11" s="319"/>
      <c r="N11" s="319" t="s">
        <v>18</v>
      </c>
      <c r="O11" s="319"/>
      <c r="P11" s="319"/>
      <c r="Q11" s="319"/>
      <c r="R11" s="259" t="s">
        <v>447</v>
      </c>
      <c r="S11" s="260"/>
      <c r="T11" s="259" t="s">
        <v>447</v>
      </c>
      <c r="U11" s="260"/>
      <c r="V11" s="320" t="s">
        <v>84</v>
      </c>
      <c r="W11" s="320" t="s">
        <v>25</v>
      </c>
      <c r="X11" s="320" t="s">
        <v>8</v>
      </c>
      <c r="Y11" s="320"/>
      <c r="Z11" s="320" t="s">
        <v>9</v>
      </c>
      <c r="AA11" s="320"/>
      <c r="AB11" s="320"/>
      <c r="AC11" s="320"/>
    </row>
    <row r="12" spans="1:32" s="3" customFormat="1" ht="42" x14ac:dyDescent="0.15">
      <c r="A12" s="71" t="s">
        <v>1</v>
      </c>
      <c r="B12" s="71" t="s">
        <v>2</v>
      </c>
      <c r="C12" s="71" t="s">
        <v>3</v>
      </c>
      <c r="D12" s="71" t="s">
        <v>4</v>
      </c>
      <c r="E12" s="11" t="s">
        <v>5</v>
      </c>
      <c r="F12" s="11" t="s">
        <v>112</v>
      </c>
      <c r="G12" s="71" t="s">
        <v>106</v>
      </c>
      <c r="H12" s="71" t="s">
        <v>101</v>
      </c>
      <c r="I12" s="71" t="s">
        <v>102</v>
      </c>
      <c r="J12" s="11" t="s">
        <v>100</v>
      </c>
      <c r="K12" s="71" t="s">
        <v>107</v>
      </c>
      <c r="L12" s="11" t="s">
        <v>91</v>
      </c>
      <c r="M12" s="71" t="s">
        <v>7</v>
      </c>
      <c r="N12" s="210" t="s">
        <v>14</v>
      </c>
      <c r="O12" s="210" t="s">
        <v>15</v>
      </c>
      <c r="P12" s="210" t="s">
        <v>16</v>
      </c>
      <c r="Q12" s="210" t="s">
        <v>17</v>
      </c>
      <c r="R12" s="185" t="s">
        <v>14</v>
      </c>
      <c r="S12" s="186" t="s">
        <v>557</v>
      </c>
      <c r="T12" s="185" t="s">
        <v>558</v>
      </c>
      <c r="U12" s="186" t="s">
        <v>559</v>
      </c>
      <c r="V12" s="320"/>
      <c r="W12" s="320"/>
      <c r="X12" s="128" t="s">
        <v>10</v>
      </c>
      <c r="Y12" s="128" t="s">
        <v>11</v>
      </c>
      <c r="Z12" s="71" t="s">
        <v>12</v>
      </c>
      <c r="AA12" s="128" t="s">
        <v>353</v>
      </c>
      <c r="AB12" s="128" t="s">
        <v>351</v>
      </c>
      <c r="AC12" s="71" t="s">
        <v>13</v>
      </c>
    </row>
    <row r="13" spans="1:32" ht="115.5" x14ac:dyDescent="0.15">
      <c r="A13" s="310" t="s">
        <v>63</v>
      </c>
      <c r="B13" s="283" t="s">
        <v>58</v>
      </c>
      <c r="C13" s="313" t="s">
        <v>57</v>
      </c>
      <c r="D13" s="283" t="s">
        <v>56</v>
      </c>
      <c r="E13" s="283" t="s">
        <v>103</v>
      </c>
      <c r="F13" s="283" t="s">
        <v>260</v>
      </c>
      <c r="G13" s="310">
        <v>5</v>
      </c>
      <c r="H13" s="253" t="s">
        <v>104</v>
      </c>
      <c r="I13" s="253" t="s">
        <v>361</v>
      </c>
      <c r="J13" s="113" t="s">
        <v>401</v>
      </c>
      <c r="K13" s="78">
        <v>21</v>
      </c>
      <c r="L13" s="116" t="s">
        <v>265</v>
      </c>
      <c r="M13" s="261" t="s">
        <v>24</v>
      </c>
      <c r="N13" s="85">
        <v>0</v>
      </c>
      <c r="O13" s="85">
        <v>1</v>
      </c>
      <c r="P13" s="85">
        <v>1</v>
      </c>
      <c r="Q13" s="85">
        <v>1</v>
      </c>
      <c r="R13" s="181">
        <v>0.95</v>
      </c>
      <c r="S13" s="195" t="s">
        <v>502</v>
      </c>
      <c r="T13" s="208">
        <v>1</v>
      </c>
      <c r="U13" s="195" t="s">
        <v>612</v>
      </c>
      <c r="V13" s="79" t="s">
        <v>93</v>
      </c>
      <c r="W13" s="79" t="s">
        <v>249</v>
      </c>
      <c r="X13" s="82">
        <v>43191</v>
      </c>
      <c r="Y13" s="82">
        <v>43131</v>
      </c>
      <c r="Z13" s="328">
        <f>+GETPIVOTDATA("Valor P.A.A O ESTIMADO",[1]metas!$A$1,"Meta 2018","55 ajustes para la accesibilidad a la información y contenidos de comunicación para personas sordas")</f>
        <v>254188135.66</v>
      </c>
      <c r="AA13" s="328">
        <v>254188135.66</v>
      </c>
      <c r="AB13" s="328">
        <v>254188135.66</v>
      </c>
      <c r="AC13" s="307" t="s">
        <v>99</v>
      </c>
      <c r="AD13" s="110"/>
      <c r="AE13" s="110"/>
      <c r="AF13" s="111"/>
    </row>
    <row r="14" spans="1:32" ht="304.5" x14ac:dyDescent="0.15">
      <c r="A14" s="311"/>
      <c r="B14" s="283"/>
      <c r="C14" s="313"/>
      <c r="D14" s="283"/>
      <c r="E14" s="283"/>
      <c r="F14" s="283"/>
      <c r="G14" s="311"/>
      <c r="H14" s="254"/>
      <c r="I14" s="254"/>
      <c r="J14" s="134" t="s">
        <v>59</v>
      </c>
      <c r="K14" s="78">
        <v>22</v>
      </c>
      <c r="L14" s="116" t="s">
        <v>318</v>
      </c>
      <c r="M14" s="262"/>
      <c r="N14" s="85">
        <v>0.19</v>
      </c>
      <c r="O14" s="85">
        <v>0.47</v>
      </c>
      <c r="P14" s="85">
        <v>0.75</v>
      </c>
      <c r="Q14" s="85">
        <v>1</v>
      </c>
      <c r="R14" s="85">
        <v>0.19</v>
      </c>
      <c r="S14" s="188" t="s">
        <v>493</v>
      </c>
      <c r="T14" s="85">
        <v>0.47</v>
      </c>
      <c r="U14" s="188" t="s">
        <v>613</v>
      </c>
      <c r="V14" s="79" t="s">
        <v>93</v>
      </c>
      <c r="W14" s="79" t="s">
        <v>249</v>
      </c>
      <c r="X14" s="82">
        <v>43185</v>
      </c>
      <c r="Y14" s="82">
        <v>43434</v>
      </c>
      <c r="Z14" s="329"/>
      <c r="AA14" s="329"/>
      <c r="AB14" s="329"/>
      <c r="AC14" s="308"/>
      <c r="AD14" s="110"/>
      <c r="AE14" s="110"/>
      <c r="AF14" s="111"/>
    </row>
    <row r="15" spans="1:32" ht="94.5" x14ac:dyDescent="0.15">
      <c r="A15" s="311"/>
      <c r="B15" s="313"/>
      <c r="C15" s="313"/>
      <c r="D15" s="313"/>
      <c r="E15" s="313"/>
      <c r="F15" s="313"/>
      <c r="G15" s="311"/>
      <c r="H15" s="311"/>
      <c r="I15" s="311"/>
      <c r="J15" s="88" t="s">
        <v>261</v>
      </c>
      <c r="K15" s="78">
        <v>23</v>
      </c>
      <c r="L15" s="88" t="s">
        <v>262</v>
      </c>
      <c r="M15" s="262"/>
      <c r="N15" s="85">
        <v>0.17</v>
      </c>
      <c r="O15" s="85">
        <v>0.33</v>
      </c>
      <c r="P15" s="85">
        <v>0.5</v>
      </c>
      <c r="Q15" s="85">
        <v>1</v>
      </c>
      <c r="R15" s="85">
        <v>0.33</v>
      </c>
      <c r="S15" s="188" t="s">
        <v>455</v>
      </c>
      <c r="T15" s="85">
        <v>0.66</v>
      </c>
      <c r="U15" s="188" t="s">
        <v>614</v>
      </c>
      <c r="V15" s="79" t="s">
        <v>93</v>
      </c>
      <c r="W15" s="79" t="s">
        <v>249</v>
      </c>
      <c r="X15" s="82">
        <v>43185</v>
      </c>
      <c r="Y15" s="82">
        <v>43465</v>
      </c>
      <c r="Z15" s="329"/>
      <c r="AA15" s="329"/>
      <c r="AB15" s="329"/>
      <c r="AC15" s="308"/>
      <c r="AE15" s="110"/>
      <c r="AF15" s="112"/>
    </row>
    <row r="16" spans="1:32" ht="168" x14ac:dyDescent="0.15">
      <c r="A16" s="311"/>
      <c r="B16" s="313"/>
      <c r="C16" s="313"/>
      <c r="D16" s="313"/>
      <c r="E16" s="313"/>
      <c r="F16" s="313"/>
      <c r="G16" s="311"/>
      <c r="H16" s="311"/>
      <c r="I16" s="311"/>
      <c r="J16" s="138" t="s">
        <v>391</v>
      </c>
      <c r="K16" s="78">
        <v>24</v>
      </c>
      <c r="L16" s="125" t="s">
        <v>392</v>
      </c>
      <c r="M16" s="262"/>
      <c r="N16" s="85">
        <v>0.15</v>
      </c>
      <c r="O16" s="85">
        <v>0.5</v>
      </c>
      <c r="P16" s="85">
        <v>0.8</v>
      </c>
      <c r="Q16" s="85">
        <v>1</v>
      </c>
      <c r="R16" s="85">
        <v>0.25</v>
      </c>
      <c r="S16" s="188" t="s">
        <v>503</v>
      </c>
      <c r="T16" s="85">
        <v>0.5</v>
      </c>
      <c r="U16" s="188" t="s">
        <v>615</v>
      </c>
      <c r="V16" s="79" t="s">
        <v>93</v>
      </c>
      <c r="W16" s="79" t="s">
        <v>346</v>
      </c>
      <c r="X16" s="82">
        <v>43185</v>
      </c>
      <c r="Y16" s="82">
        <v>43465</v>
      </c>
      <c r="Z16" s="329"/>
      <c r="AA16" s="329"/>
      <c r="AB16" s="329"/>
      <c r="AC16" s="308"/>
      <c r="AE16" s="110"/>
      <c r="AF16" s="112"/>
    </row>
    <row r="17" spans="1:32" ht="75" customHeight="1" x14ac:dyDescent="0.15">
      <c r="A17" s="312"/>
      <c r="B17" s="313"/>
      <c r="C17" s="313"/>
      <c r="D17" s="313"/>
      <c r="E17" s="313"/>
      <c r="F17" s="313"/>
      <c r="G17" s="312"/>
      <c r="H17" s="312"/>
      <c r="I17" s="312"/>
      <c r="J17" s="138" t="s">
        <v>275</v>
      </c>
      <c r="K17" s="78">
        <v>25</v>
      </c>
      <c r="L17" s="88" t="s">
        <v>320</v>
      </c>
      <c r="M17" s="263"/>
      <c r="N17" s="85">
        <v>0.21</v>
      </c>
      <c r="O17" s="85">
        <v>0.47</v>
      </c>
      <c r="P17" s="85">
        <v>0.73</v>
      </c>
      <c r="Q17" s="85">
        <v>1</v>
      </c>
      <c r="R17" s="85">
        <v>0.25</v>
      </c>
      <c r="S17" s="188" t="s">
        <v>504</v>
      </c>
      <c r="T17" s="85">
        <v>0.25</v>
      </c>
      <c r="U17" s="188" t="s">
        <v>560</v>
      </c>
      <c r="V17" s="79" t="s">
        <v>93</v>
      </c>
      <c r="W17" s="79" t="s">
        <v>249</v>
      </c>
      <c r="X17" s="82">
        <v>43160</v>
      </c>
      <c r="Y17" s="82">
        <v>43465</v>
      </c>
      <c r="Z17" s="330"/>
      <c r="AA17" s="330"/>
      <c r="AB17" s="330"/>
      <c r="AC17" s="309"/>
    </row>
    <row r="18" spans="1:32" ht="6" customHeight="1" x14ac:dyDescent="0.15">
      <c r="A18" s="29"/>
      <c r="B18" s="29"/>
      <c r="C18" s="29"/>
      <c r="D18" s="29"/>
      <c r="E18" s="29"/>
      <c r="F18" s="30"/>
      <c r="G18" s="38"/>
      <c r="H18" s="30"/>
      <c r="I18" s="30"/>
      <c r="J18" s="30"/>
      <c r="K18" s="38"/>
      <c r="L18" s="30"/>
      <c r="M18" s="30"/>
      <c r="N18" s="38"/>
      <c r="O18" s="38"/>
      <c r="P18" s="38"/>
      <c r="Q18" s="38"/>
      <c r="R18" s="30"/>
      <c r="S18" s="30"/>
      <c r="T18" s="30"/>
      <c r="U18" s="30"/>
      <c r="V18" s="31"/>
      <c r="W18" s="30"/>
      <c r="X18" s="31"/>
      <c r="Y18" s="31"/>
      <c r="Z18" s="30"/>
      <c r="AA18" s="30"/>
      <c r="AB18" s="30"/>
      <c r="AC18" s="30"/>
    </row>
    <row r="19" spans="1:32" ht="27" customHeight="1" x14ac:dyDescent="0.15">
      <c r="A19" s="32" t="s">
        <v>70</v>
      </c>
      <c r="B19" s="264" t="s">
        <v>266</v>
      </c>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row>
    <row r="20" spans="1:32" ht="6" customHeight="1" x14ac:dyDescent="0.15">
      <c r="A20" s="29"/>
      <c r="B20" s="29"/>
      <c r="C20" s="29"/>
      <c r="D20" s="29"/>
      <c r="E20" s="29"/>
      <c r="F20" s="30"/>
      <c r="G20" s="38"/>
      <c r="H20" s="30"/>
      <c r="I20" s="30"/>
      <c r="J20" s="30"/>
      <c r="K20" s="38"/>
      <c r="L20" s="30"/>
      <c r="M20" s="30"/>
      <c r="N20" s="38"/>
      <c r="O20" s="38"/>
      <c r="P20" s="38"/>
      <c r="Q20" s="38"/>
      <c r="R20" s="30"/>
      <c r="S20" s="30"/>
      <c r="T20" s="30"/>
      <c r="U20" s="30"/>
      <c r="V20" s="31"/>
      <c r="W20" s="30"/>
      <c r="X20" s="31"/>
      <c r="Y20" s="31"/>
      <c r="Z20" s="30"/>
      <c r="AA20" s="30"/>
      <c r="AB20" s="30"/>
      <c r="AC20" s="30"/>
    </row>
    <row r="21" spans="1:32" ht="10.5" customHeight="1" x14ac:dyDescent="0.15">
      <c r="A21" s="319" t="s">
        <v>0</v>
      </c>
      <c r="B21" s="319"/>
      <c r="C21" s="319"/>
      <c r="D21" s="319"/>
      <c r="E21" s="319"/>
      <c r="F21" s="319" t="s">
        <v>115</v>
      </c>
      <c r="G21" s="319"/>
      <c r="H21" s="319"/>
      <c r="I21" s="319"/>
      <c r="J21" s="319"/>
      <c r="K21" s="319"/>
      <c r="L21" s="319"/>
      <c r="M21" s="319"/>
      <c r="N21" s="319" t="s">
        <v>18</v>
      </c>
      <c r="O21" s="319"/>
      <c r="P21" s="319"/>
      <c r="Q21" s="319"/>
      <c r="R21" s="259" t="s">
        <v>447</v>
      </c>
      <c r="S21" s="260"/>
      <c r="T21" s="259" t="s">
        <v>447</v>
      </c>
      <c r="U21" s="260"/>
      <c r="V21" s="320" t="s">
        <v>84</v>
      </c>
      <c r="W21" s="320" t="s">
        <v>25</v>
      </c>
      <c r="X21" s="320" t="s">
        <v>8</v>
      </c>
      <c r="Y21" s="320"/>
      <c r="Z21" s="320" t="s">
        <v>9</v>
      </c>
      <c r="AA21" s="320"/>
      <c r="AB21" s="320"/>
      <c r="AC21" s="320"/>
    </row>
    <row r="22" spans="1:32" ht="42" x14ac:dyDescent="0.15">
      <c r="A22" s="34" t="s">
        <v>1</v>
      </c>
      <c r="B22" s="34" t="s">
        <v>2</v>
      </c>
      <c r="C22" s="34" t="s">
        <v>3</v>
      </c>
      <c r="D22" s="34" t="s">
        <v>4</v>
      </c>
      <c r="E22" s="35" t="s">
        <v>5</v>
      </c>
      <c r="F22" s="35" t="s">
        <v>112</v>
      </c>
      <c r="G22" s="48" t="s">
        <v>106</v>
      </c>
      <c r="H22" s="48" t="s">
        <v>101</v>
      </c>
      <c r="I22" s="48" t="s">
        <v>102</v>
      </c>
      <c r="J22" s="11" t="s">
        <v>100</v>
      </c>
      <c r="K22" s="48" t="s">
        <v>107</v>
      </c>
      <c r="L22" s="11" t="s">
        <v>91</v>
      </c>
      <c r="M22" s="47" t="s">
        <v>7</v>
      </c>
      <c r="N22" s="210" t="s">
        <v>14</v>
      </c>
      <c r="O22" s="210" t="s">
        <v>15</v>
      </c>
      <c r="P22" s="210" t="s">
        <v>16</v>
      </c>
      <c r="Q22" s="210" t="s">
        <v>17</v>
      </c>
      <c r="R22" s="185" t="s">
        <v>14</v>
      </c>
      <c r="S22" s="186" t="s">
        <v>448</v>
      </c>
      <c r="T22" s="185" t="s">
        <v>558</v>
      </c>
      <c r="U22" s="186" t="s">
        <v>559</v>
      </c>
      <c r="V22" s="320"/>
      <c r="W22" s="320"/>
      <c r="X22" s="139" t="s">
        <v>10</v>
      </c>
      <c r="Y22" s="139" t="s">
        <v>11</v>
      </c>
      <c r="Z22" s="34" t="s">
        <v>12</v>
      </c>
      <c r="AA22" s="139" t="s">
        <v>12</v>
      </c>
      <c r="AB22" s="139" t="s">
        <v>12</v>
      </c>
      <c r="AC22" s="34" t="s">
        <v>13</v>
      </c>
    </row>
    <row r="23" spans="1:32" ht="264" customHeight="1" x14ac:dyDescent="0.15">
      <c r="A23" s="326" t="s">
        <v>63</v>
      </c>
      <c r="B23" s="322" t="s">
        <v>64</v>
      </c>
      <c r="C23" s="327" t="s">
        <v>62</v>
      </c>
      <c r="D23" s="327" t="s">
        <v>61</v>
      </c>
      <c r="E23" s="327" t="s">
        <v>60</v>
      </c>
      <c r="F23" s="322" t="s">
        <v>266</v>
      </c>
      <c r="G23" s="310">
        <v>6</v>
      </c>
      <c r="H23" s="253" t="s">
        <v>393</v>
      </c>
      <c r="I23" s="253" t="s">
        <v>394</v>
      </c>
      <c r="J23" s="116" t="s">
        <v>263</v>
      </c>
      <c r="K23" s="78">
        <v>27</v>
      </c>
      <c r="L23" s="116" t="s">
        <v>319</v>
      </c>
      <c r="M23" s="261" t="s">
        <v>24</v>
      </c>
      <c r="N23" s="85">
        <v>0</v>
      </c>
      <c r="O23" s="85">
        <v>0</v>
      </c>
      <c r="P23" s="85">
        <v>1</v>
      </c>
      <c r="Q23" s="85">
        <v>1</v>
      </c>
      <c r="R23" s="85">
        <v>0.05</v>
      </c>
      <c r="S23" s="188" t="s">
        <v>505</v>
      </c>
      <c r="T23" s="85">
        <v>0.25</v>
      </c>
      <c r="U23" s="188" t="s">
        <v>616</v>
      </c>
      <c r="V23" s="116" t="s">
        <v>93</v>
      </c>
      <c r="W23" s="116" t="s">
        <v>249</v>
      </c>
      <c r="X23" s="82">
        <v>43199</v>
      </c>
      <c r="Y23" s="82">
        <v>43373</v>
      </c>
      <c r="Z23" s="331">
        <f>+GETPIVOTDATA("Valor P.A.A O ESTIMADO",[1]metas!$A$1,"Meta 2018","27 acciones interinstitucionales para promover la generación de entornos pertinentes para la inclusión social de las personas sordas")</f>
        <v>653790482.34000003</v>
      </c>
      <c r="AA23" s="331">
        <v>653790482.34000003</v>
      </c>
      <c r="AB23" s="331">
        <v>631332962.34000003</v>
      </c>
      <c r="AC23" s="83" t="s">
        <v>99</v>
      </c>
      <c r="AE23" s="110"/>
      <c r="AF23" s="111"/>
    </row>
    <row r="24" spans="1:32" ht="114.75" customHeight="1" x14ac:dyDescent="0.15">
      <c r="A24" s="326"/>
      <c r="B24" s="323"/>
      <c r="C24" s="323"/>
      <c r="D24" s="323"/>
      <c r="E24" s="323"/>
      <c r="F24" s="323"/>
      <c r="G24" s="311"/>
      <c r="H24" s="311"/>
      <c r="I24" s="311"/>
      <c r="J24" s="116" t="s">
        <v>264</v>
      </c>
      <c r="K24" s="78">
        <v>28</v>
      </c>
      <c r="L24" s="116" t="s">
        <v>321</v>
      </c>
      <c r="M24" s="262"/>
      <c r="N24" s="85">
        <v>0.32</v>
      </c>
      <c r="O24" s="85">
        <v>0.8</v>
      </c>
      <c r="P24" s="85">
        <v>1</v>
      </c>
      <c r="Q24" s="85">
        <v>1</v>
      </c>
      <c r="R24" s="85">
        <v>0.32</v>
      </c>
      <c r="S24" s="188" t="s">
        <v>506</v>
      </c>
      <c r="T24" s="85">
        <v>0.83</v>
      </c>
      <c r="U24" s="188" t="s">
        <v>617</v>
      </c>
      <c r="V24" s="116" t="s">
        <v>93</v>
      </c>
      <c r="W24" s="116" t="s">
        <v>249</v>
      </c>
      <c r="X24" s="82">
        <v>43143</v>
      </c>
      <c r="Y24" s="82">
        <v>43312</v>
      </c>
      <c r="Z24" s="332"/>
      <c r="AA24" s="332"/>
      <c r="AB24" s="332"/>
      <c r="AC24" s="83" t="s">
        <v>99</v>
      </c>
      <c r="AE24" s="110"/>
      <c r="AF24" s="112"/>
    </row>
    <row r="25" spans="1:32" ht="251.25" customHeight="1" x14ac:dyDescent="0.15">
      <c r="A25" s="326"/>
      <c r="B25" s="323"/>
      <c r="C25" s="323"/>
      <c r="D25" s="323"/>
      <c r="E25" s="323"/>
      <c r="F25" s="323"/>
      <c r="G25" s="311"/>
      <c r="H25" s="311"/>
      <c r="I25" s="311"/>
      <c r="J25" s="116" t="s">
        <v>217</v>
      </c>
      <c r="K25" s="78">
        <v>29</v>
      </c>
      <c r="L25" s="116" t="s">
        <v>395</v>
      </c>
      <c r="M25" s="262"/>
      <c r="N25" s="85">
        <v>0.11</v>
      </c>
      <c r="O25" s="85">
        <v>0.44</v>
      </c>
      <c r="P25" s="85">
        <v>0.77</v>
      </c>
      <c r="Q25" s="85">
        <v>1</v>
      </c>
      <c r="R25" s="85">
        <v>0.25</v>
      </c>
      <c r="S25" s="188" t="s">
        <v>507</v>
      </c>
      <c r="T25" s="85">
        <v>0.63</v>
      </c>
      <c r="U25" s="188" t="s">
        <v>618</v>
      </c>
      <c r="V25" s="116" t="s">
        <v>93</v>
      </c>
      <c r="W25" s="116" t="s">
        <v>249</v>
      </c>
      <c r="X25" s="82">
        <v>43171</v>
      </c>
      <c r="Y25" s="82">
        <v>43434</v>
      </c>
      <c r="Z25" s="332"/>
      <c r="AA25" s="332"/>
      <c r="AB25" s="332"/>
      <c r="AC25" s="307" t="s">
        <v>99</v>
      </c>
    </row>
    <row r="26" spans="1:32" ht="229.5" customHeight="1" x14ac:dyDescent="0.15">
      <c r="A26" s="326"/>
      <c r="B26" s="324"/>
      <c r="C26" s="324"/>
      <c r="D26" s="324"/>
      <c r="E26" s="324"/>
      <c r="F26" s="324"/>
      <c r="G26" s="312"/>
      <c r="H26" s="312"/>
      <c r="I26" s="312"/>
      <c r="J26" s="116" t="s">
        <v>67</v>
      </c>
      <c r="K26" s="78">
        <v>30</v>
      </c>
      <c r="L26" s="116" t="s">
        <v>396</v>
      </c>
      <c r="M26" s="263"/>
      <c r="N26" s="85">
        <v>0.32</v>
      </c>
      <c r="O26" s="85">
        <v>0.8</v>
      </c>
      <c r="P26" s="85">
        <v>1</v>
      </c>
      <c r="Q26" s="85">
        <v>1</v>
      </c>
      <c r="R26" s="85">
        <v>0.28000000000000003</v>
      </c>
      <c r="S26" s="188" t="s">
        <v>508</v>
      </c>
      <c r="T26" s="85">
        <v>0.85</v>
      </c>
      <c r="U26" s="188" t="s">
        <v>619</v>
      </c>
      <c r="V26" s="116" t="s">
        <v>93</v>
      </c>
      <c r="W26" s="116" t="s">
        <v>249</v>
      </c>
      <c r="X26" s="82">
        <v>43157</v>
      </c>
      <c r="Y26" s="82">
        <v>43343</v>
      </c>
      <c r="Z26" s="333"/>
      <c r="AA26" s="333"/>
      <c r="AB26" s="333"/>
      <c r="AC26" s="309"/>
    </row>
    <row r="27" spans="1:32" ht="6" customHeight="1" x14ac:dyDescent="0.15">
      <c r="A27" s="29"/>
      <c r="B27" s="29"/>
      <c r="C27" s="29"/>
      <c r="D27" s="29"/>
      <c r="E27" s="29"/>
      <c r="F27" s="30"/>
      <c r="G27" s="38"/>
      <c r="H27" s="30"/>
      <c r="I27" s="30"/>
      <c r="J27" s="30"/>
      <c r="K27" s="38"/>
      <c r="L27" s="30"/>
      <c r="M27" s="30"/>
      <c r="N27" s="38"/>
      <c r="O27" s="38"/>
      <c r="P27" s="38"/>
      <c r="Q27" s="38"/>
      <c r="R27" s="30"/>
      <c r="S27" s="30"/>
      <c r="T27" s="30"/>
      <c r="U27" s="30"/>
      <c r="V27" s="31"/>
      <c r="W27" s="30"/>
      <c r="X27" s="31"/>
      <c r="Y27" s="31"/>
      <c r="Z27" s="30"/>
      <c r="AA27" s="30"/>
      <c r="AB27" s="30"/>
      <c r="AC27" s="30"/>
    </row>
    <row r="28" spans="1:32" ht="27" customHeight="1" x14ac:dyDescent="0.15">
      <c r="A28" s="32" t="s">
        <v>71</v>
      </c>
      <c r="B28" s="316" t="s">
        <v>276</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8"/>
    </row>
    <row r="29" spans="1:32" ht="6" customHeight="1" x14ac:dyDescent="0.15">
      <c r="A29" s="29"/>
      <c r="B29" s="29"/>
      <c r="C29" s="29"/>
      <c r="D29" s="29"/>
      <c r="E29" s="29"/>
      <c r="F29" s="30"/>
      <c r="G29" s="38"/>
      <c r="H29" s="30"/>
      <c r="I29" s="30"/>
      <c r="J29" s="30"/>
      <c r="K29" s="38"/>
      <c r="L29" s="30"/>
      <c r="M29" s="30"/>
      <c r="N29" s="38"/>
      <c r="O29" s="38"/>
      <c r="P29" s="38"/>
      <c r="Q29" s="38"/>
      <c r="R29" s="30"/>
      <c r="S29" s="30"/>
      <c r="T29" s="30"/>
      <c r="U29" s="30"/>
      <c r="V29" s="31"/>
      <c r="W29" s="30"/>
      <c r="X29" s="31"/>
      <c r="Y29" s="31"/>
      <c r="Z29" s="30"/>
      <c r="AA29" s="30"/>
      <c r="AB29" s="30"/>
      <c r="AC29" s="30"/>
    </row>
    <row r="30" spans="1:32" ht="10.5" customHeight="1" x14ac:dyDescent="0.15">
      <c r="A30" s="319" t="s">
        <v>0</v>
      </c>
      <c r="B30" s="319"/>
      <c r="C30" s="319"/>
      <c r="D30" s="319"/>
      <c r="E30" s="319"/>
      <c r="F30" s="319" t="s">
        <v>115</v>
      </c>
      <c r="G30" s="319"/>
      <c r="H30" s="319"/>
      <c r="I30" s="319"/>
      <c r="J30" s="319"/>
      <c r="K30" s="319"/>
      <c r="L30" s="319"/>
      <c r="M30" s="319"/>
      <c r="N30" s="319" t="s">
        <v>18</v>
      </c>
      <c r="O30" s="319"/>
      <c r="P30" s="319"/>
      <c r="Q30" s="319"/>
      <c r="R30" s="259" t="s">
        <v>447</v>
      </c>
      <c r="S30" s="260"/>
      <c r="T30" s="259" t="s">
        <v>447</v>
      </c>
      <c r="U30" s="260"/>
      <c r="V30" s="320" t="s">
        <v>84</v>
      </c>
      <c r="W30" s="320" t="s">
        <v>25</v>
      </c>
      <c r="X30" s="320" t="s">
        <v>8</v>
      </c>
      <c r="Y30" s="320"/>
      <c r="Z30" s="320" t="s">
        <v>9</v>
      </c>
      <c r="AA30" s="320"/>
      <c r="AB30" s="320"/>
      <c r="AC30" s="320"/>
    </row>
    <row r="31" spans="1:32" ht="42" x14ac:dyDescent="0.15">
      <c r="A31" s="34" t="s">
        <v>1</v>
      </c>
      <c r="B31" s="34" t="s">
        <v>2</v>
      </c>
      <c r="C31" s="34" t="s">
        <v>3</v>
      </c>
      <c r="D31" s="34" t="s">
        <v>4</v>
      </c>
      <c r="E31" s="35" t="s">
        <v>5</v>
      </c>
      <c r="F31" s="35" t="s">
        <v>112</v>
      </c>
      <c r="G31" s="48" t="s">
        <v>106</v>
      </c>
      <c r="H31" s="48" t="s">
        <v>101</v>
      </c>
      <c r="I31" s="48" t="s">
        <v>102</v>
      </c>
      <c r="J31" s="11" t="s">
        <v>100</v>
      </c>
      <c r="K31" s="48" t="s">
        <v>107</v>
      </c>
      <c r="L31" s="11" t="s">
        <v>91</v>
      </c>
      <c r="M31" s="47" t="s">
        <v>7</v>
      </c>
      <c r="N31" s="211" t="s">
        <v>14</v>
      </c>
      <c r="O31" s="211" t="s">
        <v>15</v>
      </c>
      <c r="P31" s="211" t="s">
        <v>16</v>
      </c>
      <c r="Q31" s="211" t="s">
        <v>17</v>
      </c>
      <c r="R31" s="185" t="s">
        <v>14</v>
      </c>
      <c r="S31" s="186" t="s">
        <v>448</v>
      </c>
      <c r="T31" s="185" t="s">
        <v>558</v>
      </c>
      <c r="U31" s="186" t="s">
        <v>559</v>
      </c>
      <c r="V31" s="320"/>
      <c r="W31" s="320"/>
      <c r="X31" s="139" t="s">
        <v>10</v>
      </c>
      <c r="Y31" s="139" t="s">
        <v>11</v>
      </c>
      <c r="Z31" s="34" t="s">
        <v>12</v>
      </c>
      <c r="AA31" s="139" t="s">
        <v>12</v>
      </c>
      <c r="AB31" s="139" t="s">
        <v>12</v>
      </c>
      <c r="AC31" s="34" t="s">
        <v>13</v>
      </c>
    </row>
    <row r="32" spans="1:32" ht="105" x14ac:dyDescent="0.15">
      <c r="A32" s="321" t="s">
        <v>63</v>
      </c>
      <c r="B32" s="256" t="s">
        <v>64</v>
      </c>
      <c r="C32" s="321" t="s">
        <v>65</v>
      </c>
      <c r="D32" s="321" t="s">
        <v>66</v>
      </c>
      <c r="E32" s="256" t="s">
        <v>277</v>
      </c>
      <c r="F32" s="256" t="s">
        <v>276</v>
      </c>
      <c r="G32" s="256">
        <v>7</v>
      </c>
      <c r="H32" s="256" t="s">
        <v>105</v>
      </c>
      <c r="I32" s="256" t="s">
        <v>397</v>
      </c>
      <c r="J32" s="115" t="s">
        <v>218</v>
      </c>
      <c r="K32" s="78">
        <v>31</v>
      </c>
      <c r="L32" s="116" t="s">
        <v>278</v>
      </c>
      <c r="M32" s="118" t="s">
        <v>24</v>
      </c>
      <c r="N32" s="85">
        <v>0</v>
      </c>
      <c r="O32" s="85">
        <v>0.33</v>
      </c>
      <c r="P32" s="85">
        <v>0.66</v>
      </c>
      <c r="Q32" s="85">
        <v>1</v>
      </c>
      <c r="R32" s="85">
        <v>0.1</v>
      </c>
      <c r="S32" s="188" t="s">
        <v>456</v>
      </c>
      <c r="T32" s="85">
        <v>0.33</v>
      </c>
      <c r="U32" s="188" t="s">
        <v>620</v>
      </c>
      <c r="V32" s="78" t="s">
        <v>94</v>
      </c>
      <c r="W32" s="116" t="s">
        <v>249</v>
      </c>
      <c r="X32" s="80">
        <v>43132</v>
      </c>
      <c r="Y32" s="80">
        <v>43420</v>
      </c>
      <c r="Z32" s="304">
        <f>+GETPIVOTDATA("Valor P.A.A O ESTIMADO",[1]metas!$A$1,"Meta 2018","9 acciones para la identificación, análisis, divulgación y apropiación de la informaciuón referida a las condiciones socio-económicas de la población sorda de Colombia")</f>
        <v>61111600</v>
      </c>
      <c r="AA32" s="304">
        <v>61111600</v>
      </c>
      <c r="AB32" s="304">
        <v>83569120</v>
      </c>
      <c r="AC32" s="261" t="s">
        <v>99</v>
      </c>
    </row>
    <row r="33" spans="1:32" ht="115.5" x14ac:dyDescent="0.15">
      <c r="A33" s="314"/>
      <c r="B33" s="314"/>
      <c r="C33" s="314"/>
      <c r="D33" s="314"/>
      <c r="E33" s="314"/>
      <c r="F33" s="314"/>
      <c r="G33" s="257"/>
      <c r="H33" s="314"/>
      <c r="I33" s="314"/>
      <c r="J33" s="115" t="s">
        <v>279</v>
      </c>
      <c r="K33" s="78">
        <v>32</v>
      </c>
      <c r="L33" s="116" t="s">
        <v>280</v>
      </c>
      <c r="M33" s="118" t="s">
        <v>24</v>
      </c>
      <c r="N33" s="85">
        <v>0</v>
      </c>
      <c r="O33" s="85">
        <v>0.25</v>
      </c>
      <c r="P33" s="85">
        <v>0.625</v>
      </c>
      <c r="Q33" s="85">
        <v>1</v>
      </c>
      <c r="R33" s="85">
        <v>0.1</v>
      </c>
      <c r="S33" s="188" t="s">
        <v>509</v>
      </c>
      <c r="T33" s="85">
        <v>0.25</v>
      </c>
      <c r="U33" s="188" t="s">
        <v>621</v>
      </c>
      <c r="V33" s="78" t="s">
        <v>94</v>
      </c>
      <c r="W33" s="116" t="s">
        <v>249</v>
      </c>
      <c r="X33" s="80">
        <v>43185</v>
      </c>
      <c r="Y33" s="80">
        <v>43441</v>
      </c>
      <c r="Z33" s="305"/>
      <c r="AA33" s="305"/>
      <c r="AB33" s="305"/>
      <c r="AC33" s="263"/>
    </row>
    <row r="34" spans="1:32" ht="115.5" x14ac:dyDescent="0.15">
      <c r="A34" s="314"/>
      <c r="B34" s="314"/>
      <c r="C34" s="314"/>
      <c r="D34" s="314"/>
      <c r="E34" s="314"/>
      <c r="F34" s="314"/>
      <c r="G34" s="257"/>
      <c r="H34" s="314"/>
      <c r="I34" s="314"/>
      <c r="J34" s="116" t="s">
        <v>398</v>
      </c>
      <c r="K34" s="78">
        <v>33</v>
      </c>
      <c r="L34" s="138" t="s">
        <v>322</v>
      </c>
      <c r="M34" s="174" t="s">
        <v>24</v>
      </c>
      <c r="N34" s="85">
        <v>0</v>
      </c>
      <c r="O34" s="85">
        <v>0</v>
      </c>
      <c r="P34" s="85">
        <v>1</v>
      </c>
      <c r="Q34" s="85">
        <v>1</v>
      </c>
      <c r="R34" s="85">
        <v>0.2</v>
      </c>
      <c r="S34" s="188" t="s">
        <v>510</v>
      </c>
      <c r="T34" s="85">
        <v>0.5</v>
      </c>
      <c r="U34" s="188" t="s">
        <v>561</v>
      </c>
      <c r="V34" s="78" t="s">
        <v>94</v>
      </c>
      <c r="W34" s="116" t="s">
        <v>249</v>
      </c>
      <c r="X34" s="80">
        <v>43157</v>
      </c>
      <c r="Y34" s="80">
        <v>43343</v>
      </c>
      <c r="Z34" s="305"/>
      <c r="AA34" s="305"/>
      <c r="AB34" s="305"/>
      <c r="AC34" s="81" t="s">
        <v>99</v>
      </c>
    </row>
    <row r="35" spans="1:32" ht="42" x14ac:dyDescent="0.15">
      <c r="A35" s="314"/>
      <c r="B35" s="314"/>
      <c r="C35" s="314"/>
      <c r="D35" s="314"/>
      <c r="E35" s="314"/>
      <c r="F35" s="314"/>
      <c r="G35" s="257"/>
      <c r="H35" s="314"/>
      <c r="I35" s="314"/>
      <c r="J35" s="116" t="s">
        <v>399</v>
      </c>
      <c r="K35" s="78">
        <v>34</v>
      </c>
      <c r="L35" s="138" t="s">
        <v>400</v>
      </c>
      <c r="M35" s="174" t="s">
        <v>24</v>
      </c>
      <c r="N35" s="85">
        <v>0</v>
      </c>
      <c r="O35" s="85">
        <v>0.495</v>
      </c>
      <c r="P35" s="85">
        <v>1</v>
      </c>
      <c r="Q35" s="85">
        <v>1</v>
      </c>
      <c r="R35" s="85">
        <v>0.15</v>
      </c>
      <c r="S35" s="188" t="s">
        <v>457</v>
      </c>
      <c r="T35" s="85">
        <v>0.5</v>
      </c>
      <c r="U35" s="188" t="s">
        <v>622</v>
      </c>
      <c r="V35" s="78" t="s">
        <v>94</v>
      </c>
      <c r="W35" s="116" t="s">
        <v>249</v>
      </c>
      <c r="X35" s="80">
        <v>43150</v>
      </c>
      <c r="Y35" s="80">
        <v>43373</v>
      </c>
      <c r="Z35" s="305"/>
      <c r="AA35" s="305"/>
      <c r="AB35" s="305"/>
      <c r="AC35" s="81" t="s">
        <v>99</v>
      </c>
      <c r="AE35" s="110"/>
      <c r="AF35" s="112"/>
    </row>
    <row r="36" spans="1:32" ht="168.75" customHeight="1" x14ac:dyDescent="0.15">
      <c r="A36" s="315"/>
      <c r="B36" s="315"/>
      <c r="C36" s="315"/>
      <c r="D36" s="315"/>
      <c r="E36" s="315"/>
      <c r="F36" s="315"/>
      <c r="G36" s="258"/>
      <c r="H36" s="315"/>
      <c r="I36" s="315"/>
      <c r="J36" s="88" t="s">
        <v>219</v>
      </c>
      <c r="K36" s="78">
        <v>35</v>
      </c>
      <c r="L36" s="116" t="s">
        <v>323</v>
      </c>
      <c r="M36" s="119" t="s">
        <v>24</v>
      </c>
      <c r="N36" s="85">
        <v>0</v>
      </c>
      <c r="O36" s="85">
        <v>0</v>
      </c>
      <c r="P36" s="85">
        <v>0</v>
      </c>
      <c r="Q36" s="85">
        <v>1</v>
      </c>
      <c r="R36" s="85">
        <v>0.25</v>
      </c>
      <c r="S36" s="188" t="s">
        <v>511</v>
      </c>
      <c r="T36" s="85">
        <v>0.5</v>
      </c>
      <c r="U36" s="188" t="s">
        <v>623</v>
      </c>
      <c r="V36" s="78" t="s">
        <v>94</v>
      </c>
      <c r="W36" s="116" t="s">
        <v>249</v>
      </c>
      <c r="X36" s="80">
        <v>43101</v>
      </c>
      <c r="Y36" s="80">
        <v>43443</v>
      </c>
      <c r="Z36" s="306"/>
      <c r="AA36" s="306"/>
      <c r="AB36" s="306"/>
      <c r="AC36" s="81" t="s">
        <v>99</v>
      </c>
    </row>
    <row r="38" spans="1:32" x14ac:dyDescent="0.15">
      <c r="Z38" s="162">
        <f>+Z13+Z23+Z32</f>
        <v>969090218</v>
      </c>
    </row>
  </sheetData>
  <customSheetViews>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2"/>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6"/>
    </customSheetView>
  </customSheetViews>
  <mergeCells count="75">
    <mergeCell ref="I23:I26"/>
    <mergeCell ref="AC25:AC26"/>
    <mergeCell ref="Z13:Z17"/>
    <mergeCell ref="Z23:Z26"/>
    <mergeCell ref="AA13:AA17"/>
    <mergeCell ref="AB13:AB17"/>
    <mergeCell ref="AA23:AA26"/>
    <mergeCell ref="AB23:AB26"/>
    <mergeCell ref="T21:U21"/>
    <mergeCell ref="Z11:AC11"/>
    <mergeCell ref="A2:AC2"/>
    <mergeCell ref="A3:AC3"/>
    <mergeCell ref="A7:B7"/>
    <mergeCell ref="C7:AC7"/>
    <mergeCell ref="B9:AC9"/>
    <mergeCell ref="A11:E11"/>
    <mergeCell ref="F11:M11"/>
    <mergeCell ref="N11:Q11"/>
    <mergeCell ref="W11:W12"/>
    <mergeCell ref="X11:Y11"/>
    <mergeCell ref="R11:S11"/>
    <mergeCell ref="D13:D17"/>
    <mergeCell ref="E13:E17"/>
    <mergeCell ref="F13:F17"/>
    <mergeCell ref="V11:V12"/>
    <mergeCell ref="H13:H17"/>
    <mergeCell ref="I13:I17"/>
    <mergeCell ref="G13:G17"/>
    <mergeCell ref="T11:U11"/>
    <mergeCell ref="F23:F26"/>
    <mergeCell ref="B19:AC19"/>
    <mergeCell ref="A21:E21"/>
    <mergeCell ref="F21:M21"/>
    <mergeCell ref="N21:Q21"/>
    <mergeCell ref="W21:W22"/>
    <mergeCell ref="X21:Y21"/>
    <mergeCell ref="Z21:AC21"/>
    <mergeCell ref="A23:A26"/>
    <mergeCell ref="B23:B26"/>
    <mergeCell ref="C23:C26"/>
    <mergeCell ref="D23:D26"/>
    <mergeCell ref="E23:E26"/>
    <mergeCell ref="V21:V22"/>
    <mergeCell ref="H23:H26"/>
    <mergeCell ref="G23:G26"/>
    <mergeCell ref="D32:D36"/>
    <mergeCell ref="E32:E36"/>
    <mergeCell ref="I32:I36"/>
    <mergeCell ref="G32:G36"/>
    <mergeCell ref="Z32:Z36"/>
    <mergeCell ref="A13:A17"/>
    <mergeCell ref="B13:B17"/>
    <mergeCell ref="C13:C17"/>
    <mergeCell ref="H32:H36"/>
    <mergeCell ref="F32:F36"/>
    <mergeCell ref="B28:AC28"/>
    <mergeCell ref="A30:E30"/>
    <mergeCell ref="F30:M30"/>
    <mergeCell ref="N30:Q30"/>
    <mergeCell ref="W30:W31"/>
    <mergeCell ref="X30:Y30"/>
    <mergeCell ref="Z30:AC30"/>
    <mergeCell ref="A32:A36"/>
    <mergeCell ref="B32:B36"/>
    <mergeCell ref="C32:C36"/>
    <mergeCell ref="V30:V31"/>
    <mergeCell ref="T30:U30"/>
    <mergeCell ref="AA32:AA36"/>
    <mergeCell ref="AB32:AB36"/>
    <mergeCell ref="AC13:AC17"/>
    <mergeCell ref="M13:M17"/>
    <mergeCell ref="M23:M26"/>
    <mergeCell ref="AC32:AC33"/>
    <mergeCell ref="R21:S21"/>
    <mergeCell ref="R30:S30"/>
  </mergeCells>
  <pageMargins left="0.70866141732283472" right="0.70866141732283472" top="0.74803149606299213" bottom="0.74803149606299213" header="0.31496062992125984" footer="0.31496062992125984"/>
  <pageSetup paperSize="5" scale="46" fitToHeight="0" orientation="landscape" r:id="rId17"/>
  <rowBreaks count="1" manualBreakCount="1">
    <brk id="26" max="18" man="1"/>
  </rowBreaks>
  <colBreaks count="1" manualBreakCount="1">
    <brk id="29" max="52" man="1"/>
  </colBreaks>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3"/>
  <sheetViews>
    <sheetView topLeftCell="K28" zoomScaleNormal="100" workbookViewId="0">
      <selection activeCell="U28" sqref="U28"/>
    </sheetView>
  </sheetViews>
  <sheetFormatPr baseColWidth="10" defaultRowHeight="10.5" outlineLevelCol="1" x14ac:dyDescent="0.15"/>
  <cols>
    <col min="1" max="1" width="18.140625" style="50" bestFit="1" customWidth="1"/>
    <col min="2" max="2" width="17.85546875" style="50" hidden="1" customWidth="1" outlineLevel="1"/>
    <col min="3" max="4" width="20.42578125" style="50" hidden="1" customWidth="1" outlineLevel="1"/>
    <col min="5" max="5" width="20" style="50" hidden="1" customWidth="1" outlineLevel="1"/>
    <col min="6" max="6" width="16.28515625" style="50" customWidth="1" collapsed="1"/>
    <col min="7" max="7" width="3.140625" style="50" hidden="1" customWidth="1" outlineLevel="1"/>
    <col min="8" max="9" width="16.28515625" style="50" hidden="1" customWidth="1" outlineLevel="1"/>
    <col min="10" max="10" width="31.85546875" style="50" customWidth="1" collapsed="1"/>
    <col min="11" max="11" width="3.140625" style="156" customWidth="1"/>
    <col min="12" max="12" width="37.7109375" style="50" customWidth="1"/>
    <col min="13" max="13" width="11.28515625" style="50" customWidth="1"/>
    <col min="14" max="14" width="8.42578125" style="235" customWidth="1"/>
    <col min="15" max="15" width="8.7109375" style="235" customWidth="1"/>
    <col min="16" max="16" width="8.42578125" style="235" customWidth="1"/>
    <col min="17" max="17" width="8.7109375" style="235" customWidth="1"/>
    <col min="18" max="18" width="9.7109375" style="50" hidden="1" customWidth="1" outlineLevel="1"/>
    <col min="19" max="19" width="62.85546875" style="50" hidden="1" customWidth="1" outlineLevel="1"/>
    <col min="20" max="20" width="9.7109375" style="50" customWidth="1" collapsed="1"/>
    <col min="21" max="21" width="62.85546875" style="50" customWidth="1"/>
    <col min="22" max="23" width="19.42578125" style="50" customWidth="1"/>
    <col min="24" max="24" width="11.42578125" style="54" customWidth="1"/>
    <col min="25" max="25" width="12.42578125" style="54" customWidth="1"/>
    <col min="26" max="28" width="17.7109375" style="50" hidden="1" customWidth="1"/>
    <col min="29" max="29" width="13.28515625" style="50" hidden="1" customWidth="1"/>
    <col min="30" max="30" width="17.85546875" style="50" bestFit="1" customWidth="1"/>
    <col min="31" max="16384" width="11.42578125" style="50"/>
  </cols>
  <sheetData>
    <row r="1" spans="1:31" customFormat="1" x14ac:dyDescent="0.15">
      <c r="A1" s="4"/>
      <c r="B1" s="4"/>
      <c r="C1" s="4"/>
      <c r="D1" s="4"/>
      <c r="E1" s="4"/>
      <c r="F1" s="4"/>
      <c r="G1" s="43"/>
      <c r="H1" s="4"/>
      <c r="I1" s="4"/>
      <c r="J1" s="4"/>
      <c r="K1" s="25"/>
      <c r="L1" s="4"/>
      <c r="M1" s="4"/>
      <c r="N1" s="232"/>
      <c r="O1" s="232"/>
      <c r="P1" s="232"/>
      <c r="Q1" s="232"/>
      <c r="R1" s="4"/>
      <c r="S1" s="4"/>
      <c r="T1" s="4"/>
      <c r="U1" s="4"/>
      <c r="V1" s="4"/>
      <c r="W1" s="4"/>
      <c r="X1" s="43"/>
      <c r="Y1" s="43"/>
      <c r="Z1" s="4"/>
      <c r="AA1" s="4"/>
      <c r="AB1" s="4"/>
      <c r="AC1" s="4"/>
    </row>
    <row r="2" spans="1:31" customFormat="1"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31" customFormat="1"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31" customFormat="1" ht="11.25" x14ac:dyDescent="0.15">
      <c r="A4" s="16"/>
      <c r="B4" s="17"/>
      <c r="C4" s="22"/>
      <c r="D4" s="6"/>
      <c r="E4" s="6"/>
      <c r="F4" s="7"/>
      <c r="G4" s="44"/>
      <c r="H4" s="7"/>
      <c r="I4" s="7"/>
      <c r="J4" s="7"/>
      <c r="K4" s="26"/>
      <c r="L4" s="7"/>
      <c r="M4" s="7"/>
      <c r="N4" s="233"/>
      <c r="O4" s="233"/>
      <c r="P4" s="233"/>
      <c r="Q4" s="233"/>
      <c r="R4" s="100"/>
      <c r="S4" s="100"/>
      <c r="T4" s="100"/>
      <c r="U4" s="100"/>
      <c r="V4" s="16"/>
      <c r="W4" s="16"/>
      <c r="X4" s="168"/>
      <c r="Y4" s="166" t="s">
        <v>78</v>
      </c>
      <c r="Z4" s="50"/>
      <c r="AA4" s="5">
        <v>43160</v>
      </c>
      <c r="AB4" s="100"/>
      <c r="AC4" s="7"/>
    </row>
    <row r="5" spans="1:31" customFormat="1" ht="11.25" x14ac:dyDescent="0.15">
      <c r="A5" s="6"/>
      <c r="B5" s="21"/>
      <c r="C5" s="23"/>
      <c r="D5" s="6"/>
      <c r="E5" s="6"/>
      <c r="F5" s="7"/>
      <c r="G5" s="44"/>
      <c r="H5" s="7"/>
      <c r="I5" s="7"/>
      <c r="J5" s="7"/>
      <c r="K5" s="26"/>
      <c r="L5" s="7"/>
      <c r="M5" s="7"/>
      <c r="N5" s="233"/>
      <c r="O5" s="233"/>
      <c r="P5" s="233"/>
      <c r="Q5" s="233"/>
      <c r="R5" s="100"/>
      <c r="S5" s="100"/>
      <c r="T5" s="100"/>
      <c r="U5" s="100"/>
      <c r="V5" s="6"/>
      <c r="W5" s="6"/>
      <c r="X5" s="169"/>
      <c r="Y5" s="167" t="s">
        <v>27</v>
      </c>
      <c r="Z5" s="50"/>
      <c r="AA5" s="8">
        <v>2018</v>
      </c>
      <c r="AB5" s="100"/>
      <c r="AC5" s="7"/>
    </row>
    <row r="6" spans="1:31" customFormat="1" ht="11.25" x14ac:dyDescent="0.15">
      <c r="A6" s="6"/>
      <c r="B6" s="15"/>
      <c r="C6" s="6"/>
      <c r="D6" s="6"/>
      <c r="E6" s="6"/>
      <c r="F6" s="7"/>
      <c r="G6" s="44"/>
      <c r="H6" s="7"/>
      <c r="I6" s="7"/>
      <c r="J6" s="7"/>
      <c r="K6" s="26"/>
      <c r="L6" s="7"/>
      <c r="M6" s="7"/>
      <c r="N6" s="233"/>
      <c r="O6" s="233"/>
      <c r="P6" s="233"/>
      <c r="Q6" s="233"/>
      <c r="R6" s="100"/>
      <c r="S6" s="100"/>
      <c r="T6" s="100"/>
      <c r="U6" s="100"/>
      <c r="V6" s="6"/>
      <c r="W6" s="6"/>
      <c r="X6" s="170"/>
      <c r="Y6" s="167"/>
      <c r="Z6" s="7"/>
      <c r="AA6" s="100"/>
      <c r="AB6" s="100"/>
      <c r="AC6" s="7"/>
    </row>
    <row r="7" spans="1:31" ht="48" customHeight="1" x14ac:dyDescent="0.15">
      <c r="A7" s="286" t="s">
        <v>119</v>
      </c>
      <c r="B7" s="366"/>
      <c r="C7" s="286" t="s">
        <v>126</v>
      </c>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row>
    <row r="8" spans="1:31" ht="6" customHeight="1" x14ac:dyDescent="0.15">
      <c r="A8" s="51"/>
      <c r="B8" s="51"/>
      <c r="C8" s="51"/>
      <c r="D8" s="51"/>
      <c r="E8" s="51"/>
      <c r="F8" s="52"/>
      <c r="G8" s="52"/>
      <c r="H8" s="52"/>
      <c r="I8" s="52"/>
      <c r="J8" s="52"/>
      <c r="K8" s="154"/>
      <c r="L8" s="52"/>
      <c r="M8" s="52"/>
      <c r="N8" s="234"/>
      <c r="O8" s="234"/>
      <c r="P8" s="234"/>
      <c r="Q8" s="234"/>
      <c r="R8" s="52"/>
      <c r="S8" s="52"/>
      <c r="T8" s="52"/>
      <c r="U8" s="52"/>
      <c r="V8" s="52"/>
      <c r="W8" s="52"/>
      <c r="X8" s="53"/>
      <c r="Y8" s="53"/>
      <c r="Z8" s="52"/>
      <c r="AA8" s="52"/>
      <c r="AB8" s="52"/>
      <c r="AC8" s="52"/>
    </row>
    <row r="9" spans="1:31" ht="27" customHeight="1" x14ac:dyDescent="0.15">
      <c r="A9" s="60" t="s">
        <v>125</v>
      </c>
      <c r="B9" s="316" t="s">
        <v>127</v>
      </c>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9"/>
    </row>
    <row r="10" spans="1:31" ht="6" customHeight="1" x14ac:dyDescent="0.15">
      <c r="A10" s="51"/>
      <c r="B10" s="51"/>
      <c r="C10" s="51"/>
      <c r="D10" s="51"/>
      <c r="E10" s="51"/>
      <c r="F10" s="52"/>
      <c r="G10" s="52"/>
      <c r="H10" s="52"/>
      <c r="I10" s="52"/>
      <c r="J10" s="52"/>
      <c r="K10" s="154"/>
      <c r="L10" s="52"/>
      <c r="M10" s="52"/>
      <c r="N10" s="234"/>
      <c r="O10" s="234"/>
      <c r="P10" s="234"/>
      <c r="Q10" s="234"/>
      <c r="R10" s="52"/>
      <c r="S10" s="52"/>
      <c r="T10" s="52"/>
      <c r="U10" s="52"/>
      <c r="V10" s="52"/>
      <c r="W10" s="52"/>
      <c r="X10" s="53"/>
      <c r="Y10" s="53"/>
      <c r="Z10" s="52"/>
      <c r="AA10" s="52"/>
      <c r="AB10" s="52"/>
      <c r="AC10" s="52"/>
    </row>
    <row r="11" spans="1:31" s="54" customFormat="1" ht="14.25" customHeight="1" x14ac:dyDescent="0.15">
      <c r="A11" s="363"/>
      <c r="B11" s="364"/>
      <c r="C11" s="364"/>
      <c r="D11" s="364"/>
      <c r="E11" s="365"/>
      <c r="F11" s="363" t="s">
        <v>115</v>
      </c>
      <c r="G11" s="364"/>
      <c r="H11" s="364"/>
      <c r="I11" s="364"/>
      <c r="J11" s="364"/>
      <c r="K11" s="364"/>
      <c r="L11" s="364"/>
      <c r="M11" s="365"/>
      <c r="N11" s="346" t="s">
        <v>18</v>
      </c>
      <c r="O11" s="347"/>
      <c r="P11" s="347"/>
      <c r="Q11" s="348"/>
      <c r="R11" s="259" t="s">
        <v>447</v>
      </c>
      <c r="S11" s="260"/>
      <c r="T11" s="259" t="s">
        <v>447</v>
      </c>
      <c r="U11" s="260"/>
      <c r="V11" s="349" t="s">
        <v>84</v>
      </c>
      <c r="W11" s="349" t="s">
        <v>25</v>
      </c>
      <c r="X11" s="360" t="s">
        <v>8</v>
      </c>
      <c r="Y11" s="361"/>
      <c r="Z11" s="360" t="s">
        <v>9</v>
      </c>
      <c r="AA11" s="362"/>
      <c r="AB11" s="362"/>
      <c r="AC11" s="361"/>
    </row>
    <row r="12" spans="1:31" s="3" customFormat="1" ht="42" x14ac:dyDescent="0.15">
      <c r="A12" s="71" t="s">
        <v>1</v>
      </c>
      <c r="B12" s="71" t="s">
        <v>2</v>
      </c>
      <c r="C12" s="71" t="s">
        <v>3</v>
      </c>
      <c r="D12" s="71" t="s">
        <v>4</v>
      </c>
      <c r="E12" s="11" t="s">
        <v>5</v>
      </c>
      <c r="F12" s="11" t="s">
        <v>112</v>
      </c>
      <c r="G12" s="71" t="s">
        <v>106</v>
      </c>
      <c r="H12" s="71" t="s">
        <v>101</v>
      </c>
      <c r="I12" s="71" t="s">
        <v>102</v>
      </c>
      <c r="J12" s="11" t="s">
        <v>100</v>
      </c>
      <c r="K12" s="128" t="s">
        <v>107</v>
      </c>
      <c r="L12" s="11" t="s">
        <v>91</v>
      </c>
      <c r="M12" s="71" t="s">
        <v>7</v>
      </c>
      <c r="N12" s="231" t="s">
        <v>14</v>
      </c>
      <c r="O12" s="231" t="s">
        <v>15</v>
      </c>
      <c r="P12" s="231" t="s">
        <v>16</v>
      </c>
      <c r="Q12" s="231" t="s">
        <v>17</v>
      </c>
      <c r="R12" s="185" t="s">
        <v>14</v>
      </c>
      <c r="S12" s="186" t="s">
        <v>448</v>
      </c>
      <c r="T12" s="185" t="s">
        <v>558</v>
      </c>
      <c r="U12" s="186" t="s">
        <v>559</v>
      </c>
      <c r="V12" s="350"/>
      <c r="W12" s="350"/>
      <c r="X12" s="128" t="s">
        <v>10</v>
      </c>
      <c r="Y12" s="128" t="s">
        <v>11</v>
      </c>
      <c r="Z12" s="71" t="s">
        <v>12</v>
      </c>
      <c r="AA12" s="128" t="s">
        <v>353</v>
      </c>
      <c r="AB12" s="128" t="s">
        <v>351</v>
      </c>
      <c r="AC12" s="71" t="s">
        <v>13</v>
      </c>
    </row>
    <row r="13" spans="1:31" s="66" customFormat="1" ht="147" x14ac:dyDescent="0.15">
      <c r="A13" s="283" t="s">
        <v>19</v>
      </c>
      <c r="B13" s="266" t="s">
        <v>120</v>
      </c>
      <c r="C13" s="266" t="s">
        <v>122</v>
      </c>
      <c r="D13" s="266" t="s">
        <v>121</v>
      </c>
      <c r="E13" s="266" t="s">
        <v>210</v>
      </c>
      <c r="F13" s="266" t="s">
        <v>402</v>
      </c>
      <c r="G13" s="256">
        <v>8</v>
      </c>
      <c r="H13" s="266" t="s">
        <v>403</v>
      </c>
      <c r="I13" s="266" t="s">
        <v>404</v>
      </c>
      <c r="J13" s="144" t="s">
        <v>281</v>
      </c>
      <c r="K13" s="65">
        <v>36</v>
      </c>
      <c r="L13" s="144" t="s">
        <v>405</v>
      </c>
      <c r="M13" s="343" t="s">
        <v>24</v>
      </c>
      <c r="N13" s="196">
        <v>0</v>
      </c>
      <c r="O13" s="196">
        <v>0</v>
      </c>
      <c r="P13" s="196">
        <v>1</v>
      </c>
      <c r="Q13" s="196">
        <v>1</v>
      </c>
      <c r="R13" s="196">
        <v>0.15</v>
      </c>
      <c r="S13" s="183" t="s">
        <v>512</v>
      </c>
      <c r="T13" s="196">
        <v>0.7</v>
      </c>
      <c r="U13" s="212" t="s">
        <v>634</v>
      </c>
      <c r="V13" s="256" t="s">
        <v>307</v>
      </c>
      <c r="W13" s="256" t="s">
        <v>255</v>
      </c>
      <c r="X13" s="175">
        <v>43290</v>
      </c>
      <c r="Y13" s="175">
        <v>43295</v>
      </c>
      <c r="Z13" s="334">
        <f>+GETPIVOTDATA("Valor P.A.A O ESTIMADO",[1]metas!$A$1,"Meta 2018","Politica de Planeación Institucional ejecutada")</f>
        <v>161333920</v>
      </c>
      <c r="AA13" s="334">
        <v>161333920</v>
      </c>
      <c r="AB13" s="334">
        <v>161333920</v>
      </c>
      <c r="AC13" s="358" t="s">
        <v>251</v>
      </c>
      <c r="AD13" s="67"/>
      <c r="AE13" s="67"/>
    </row>
    <row r="14" spans="1:31" s="66" customFormat="1" ht="105" x14ac:dyDescent="0.15">
      <c r="A14" s="283"/>
      <c r="B14" s="266"/>
      <c r="C14" s="266"/>
      <c r="D14" s="266"/>
      <c r="E14" s="266"/>
      <c r="F14" s="266"/>
      <c r="G14" s="257"/>
      <c r="H14" s="266"/>
      <c r="I14" s="266"/>
      <c r="J14" s="144" t="s">
        <v>243</v>
      </c>
      <c r="K14" s="65">
        <v>37</v>
      </c>
      <c r="L14" s="144" t="s">
        <v>324</v>
      </c>
      <c r="M14" s="344"/>
      <c r="N14" s="196">
        <v>0</v>
      </c>
      <c r="O14" s="196">
        <v>0</v>
      </c>
      <c r="P14" s="196">
        <v>1</v>
      </c>
      <c r="Q14" s="196">
        <v>1</v>
      </c>
      <c r="R14" s="196">
        <v>0</v>
      </c>
      <c r="S14" s="183" t="s">
        <v>513</v>
      </c>
      <c r="T14" s="196">
        <v>0</v>
      </c>
      <c r="U14" s="212" t="s">
        <v>635</v>
      </c>
      <c r="V14" s="257"/>
      <c r="W14" s="257"/>
      <c r="X14" s="175">
        <v>43282</v>
      </c>
      <c r="Y14" s="175">
        <v>43311</v>
      </c>
      <c r="Z14" s="335"/>
      <c r="AA14" s="335"/>
      <c r="AB14" s="335"/>
      <c r="AC14" s="359"/>
      <c r="AD14" s="67"/>
      <c r="AE14" s="67"/>
    </row>
    <row r="15" spans="1:31" s="66" customFormat="1" ht="147" x14ac:dyDescent="0.15">
      <c r="A15" s="283"/>
      <c r="B15" s="266"/>
      <c r="C15" s="266"/>
      <c r="D15" s="266"/>
      <c r="E15" s="266"/>
      <c r="F15" s="266"/>
      <c r="G15" s="257"/>
      <c r="H15" s="266"/>
      <c r="I15" s="266"/>
      <c r="J15" s="354" t="s">
        <v>213</v>
      </c>
      <c r="K15" s="65">
        <v>38</v>
      </c>
      <c r="L15" s="144" t="s">
        <v>197</v>
      </c>
      <c r="M15" s="344"/>
      <c r="N15" s="196">
        <v>0.33329999999999999</v>
      </c>
      <c r="O15" s="196">
        <v>0.66700000000000004</v>
      </c>
      <c r="P15" s="196">
        <v>1</v>
      </c>
      <c r="Q15" s="196">
        <v>1</v>
      </c>
      <c r="R15" s="196">
        <v>0.33</v>
      </c>
      <c r="S15" s="183" t="s">
        <v>514</v>
      </c>
      <c r="T15" s="196">
        <v>0.66700000000000004</v>
      </c>
      <c r="U15" s="212" t="s">
        <v>562</v>
      </c>
      <c r="V15" s="257"/>
      <c r="W15" s="257"/>
      <c r="X15" s="175">
        <v>43131</v>
      </c>
      <c r="Y15" s="175">
        <v>43373</v>
      </c>
      <c r="Z15" s="335"/>
      <c r="AA15" s="335"/>
      <c r="AB15" s="335"/>
      <c r="AC15" s="359"/>
      <c r="AD15" s="67"/>
      <c r="AE15" s="67"/>
    </row>
    <row r="16" spans="1:31" s="66" customFormat="1" ht="147" x14ac:dyDescent="0.15">
      <c r="A16" s="283"/>
      <c r="B16" s="266"/>
      <c r="C16" s="266"/>
      <c r="D16" s="266"/>
      <c r="E16" s="266"/>
      <c r="F16" s="266"/>
      <c r="G16" s="257"/>
      <c r="H16" s="266"/>
      <c r="I16" s="266"/>
      <c r="J16" s="355"/>
      <c r="K16" s="65">
        <v>39</v>
      </c>
      <c r="L16" s="144" t="s">
        <v>198</v>
      </c>
      <c r="M16" s="344"/>
      <c r="N16" s="196">
        <v>0.33329999999999999</v>
      </c>
      <c r="O16" s="196">
        <v>0.66700000000000004</v>
      </c>
      <c r="P16" s="196">
        <v>1</v>
      </c>
      <c r="Q16" s="196">
        <v>1</v>
      </c>
      <c r="R16" s="196">
        <v>0.33</v>
      </c>
      <c r="S16" s="212" t="s">
        <v>514</v>
      </c>
      <c r="T16" s="196">
        <v>0.66700000000000004</v>
      </c>
      <c r="U16" s="212" t="s">
        <v>563</v>
      </c>
      <c r="V16" s="257"/>
      <c r="W16" s="257"/>
      <c r="X16" s="175">
        <v>43115</v>
      </c>
      <c r="Y16" s="175">
        <v>43357</v>
      </c>
      <c r="Z16" s="335"/>
      <c r="AA16" s="335"/>
      <c r="AB16" s="335"/>
      <c r="AC16" s="359"/>
      <c r="AD16" s="67"/>
      <c r="AE16" s="67"/>
    </row>
    <row r="17" spans="1:31" s="66" customFormat="1" ht="210" x14ac:dyDescent="0.15">
      <c r="A17" s="283"/>
      <c r="B17" s="266"/>
      <c r="C17" s="266"/>
      <c r="D17" s="266"/>
      <c r="E17" s="266"/>
      <c r="F17" s="266"/>
      <c r="G17" s="258"/>
      <c r="H17" s="266"/>
      <c r="I17" s="266"/>
      <c r="J17" s="144" t="s">
        <v>282</v>
      </c>
      <c r="K17" s="65">
        <v>40</v>
      </c>
      <c r="L17" s="144" t="s">
        <v>406</v>
      </c>
      <c r="M17" s="345"/>
      <c r="N17" s="196">
        <v>0</v>
      </c>
      <c r="O17" s="196">
        <v>1</v>
      </c>
      <c r="P17" s="196">
        <v>1</v>
      </c>
      <c r="Q17" s="196">
        <v>1</v>
      </c>
      <c r="R17" s="196">
        <v>0.1</v>
      </c>
      <c r="S17" s="183" t="s">
        <v>515</v>
      </c>
      <c r="T17" s="196">
        <v>0.8</v>
      </c>
      <c r="U17" s="212" t="s">
        <v>608</v>
      </c>
      <c r="V17" s="258"/>
      <c r="W17" s="258"/>
      <c r="X17" s="175">
        <v>43213</v>
      </c>
      <c r="Y17" s="175">
        <v>43455</v>
      </c>
      <c r="Z17" s="336"/>
      <c r="AA17" s="336"/>
      <c r="AB17" s="336"/>
      <c r="AC17" s="280"/>
      <c r="AD17" s="67"/>
      <c r="AE17" s="67"/>
    </row>
    <row r="19" spans="1:31" ht="11.25" x14ac:dyDescent="0.15">
      <c r="A19" s="60" t="s">
        <v>124</v>
      </c>
      <c r="B19" s="316" t="s">
        <v>123</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7"/>
    </row>
    <row r="20" spans="1:31" ht="11.25" x14ac:dyDescent="0.15">
      <c r="A20" s="51"/>
      <c r="B20" s="51"/>
      <c r="C20" s="51"/>
      <c r="D20" s="51"/>
      <c r="E20" s="51"/>
      <c r="F20" s="52"/>
      <c r="G20" s="52"/>
      <c r="H20" s="52"/>
      <c r="I20" s="52"/>
      <c r="J20" s="52"/>
      <c r="K20" s="154"/>
      <c r="L20" s="52"/>
      <c r="M20" s="52"/>
      <c r="N20" s="234"/>
      <c r="O20" s="234"/>
      <c r="P20" s="234"/>
      <c r="Q20" s="234"/>
      <c r="R20" s="52"/>
      <c r="S20" s="52"/>
      <c r="T20" s="52"/>
      <c r="U20" s="52"/>
      <c r="V20" s="52"/>
      <c r="W20" s="52"/>
      <c r="X20" s="53"/>
      <c r="Y20" s="53"/>
      <c r="Z20" s="52"/>
      <c r="AA20" s="52"/>
      <c r="AB20" s="52"/>
      <c r="AC20" s="52"/>
    </row>
    <row r="21" spans="1:31" x14ac:dyDescent="0.15">
      <c r="A21" s="363" t="s">
        <v>0</v>
      </c>
      <c r="B21" s="364"/>
      <c r="C21" s="364"/>
      <c r="D21" s="364"/>
      <c r="E21" s="365"/>
      <c r="F21" s="363" t="s">
        <v>115</v>
      </c>
      <c r="G21" s="364"/>
      <c r="H21" s="364"/>
      <c r="I21" s="364"/>
      <c r="J21" s="364"/>
      <c r="K21" s="364"/>
      <c r="L21" s="364"/>
      <c r="M21" s="365"/>
      <c r="N21" s="346" t="s">
        <v>18</v>
      </c>
      <c r="O21" s="347"/>
      <c r="P21" s="347"/>
      <c r="Q21" s="348"/>
      <c r="R21" s="259" t="s">
        <v>447</v>
      </c>
      <c r="S21" s="260"/>
      <c r="T21" s="259" t="s">
        <v>447</v>
      </c>
      <c r="U21" s="260"/>
      <c r="V21" s="349" t="s">
        <v>84</v>
      </c>
      <c r="W21" s="349" t="s">
        <v>25</v>
      </c>
      <c r="X21" s="360" t="s">
        <v>8</v>
      </c>
      <c r="Y21" s="361"/>
      <c r="Z21" s="360" t="s">
        <v>9</v>
      </c>
      <c r="AA21" s="362"/>
      <c r="AB21" s="362"/>
      <c r="AC21" s="361"/>
    </row>
    <row r="22" spans="1:31" ht="42" x14ac:dyDescent="0.15">
      <c r="A22" s="62" t="s">
        <v>1</v>
      </c>
      <c r="B22" s="62" t="s">
        <v>2</v>
      </c>
      <c r="C22" s="62" t="s">
        <v>3</v>
      </c>
      <c r="D22" s="62" t="s">
        <v>4</v>
      </c>
      <c r="E22" s="11" t="s">
        <v>5</v>
      </c>
      <c r="F22" s="11" t="s">
        <v>112</v>
      </c>
      <c r="G22" s="62" t="s">
        <v>106</v>
      </c>
      <c r="H22" s="62" t="s">
        <v>101</v>
      </c>
      <c r="I22" s="62" t="s">
        <v>102</v>
      </c>
      <c r="J22" s="11" t="s">
        <v>100</v>
      </c>
      <c r="K22" s="128" t="s">
        <v>107</v>
      </c>
      <c r="L22" s="11" t="s">
        <v>91</v>
      </c>
      <c r="M22" s="62" t="s">
        <v>7</v>
      </c>
      <c r="N22" s="231" t="s">
        <v>14</v>
      </c>
      <c r="O22" s="231" t="s">
        <v>15</v>
      </c>
      <c r="P22" s="231" t="s">
        <v>16</v>
      </c>
      <c r="Q22" s="231" t="s">
        <v>17</v>
      </c>
      <c r="R22" s="185" t="s">
        <v>14</v>
      </c>
      <c r="S22" s="186" t="s">
        <v>448</v>
      </c>
      <c r="T22" s="185" t="s">
        <v>558</v>
      </c>
      <c r="U22" s="186" t="s">
        <v>559</v>
      </c>
      <c r="V22" s="350"/>
      <c r="W22" s="350"/>
      <c r="X22" s="128" t="s">
        <v>10</v>
      </c>
      <c r="Y22" s="128" t="s">
        <v>11</v>
      </c>
      <c r="Z22" s="62" t="s">
        <v>12</v>
      </c>
      <c r="AA22" s="128" t="s">
        <v>12</v>
      </c>
      <c r="AB22" s="128" t="s">
        <v>12</v>
      </c>
      <c r="AC22" s="62" t="s">
        <v>13</v>
      </c>
    </row>
    <row r="23" spans="1:31" ht="63" x14ac:dyDescent="0.15">
      <c r="A23" s="283" t="s">
        <v>19</v>
      </c>
      <c r="B23" s="283" t="s">
        <v>120</v>
      </c>
      <c r="C23" s="283" t="s">
        <v>122</v>
      </c>
      <c r="D23" s="283" t="s">
        <v>128</v>
      </c>
      <c r="E23" s="283" t="s">
        <v>129</v>
      </c>
      <c r="F23" s="283" t="s">
        <v>244</v>
      </c>
      <c r="G23" s="342">
        <v>8</v>
      </c>
      <c r="H23" s="253" t="s">
        <v>407</v>
      </c>
      <c r="I23" s="253" t="s">
        <v>404</v>
      </c>
      <c r="J23" s="266" t="s">
        <v>129</v>
      </c>
      <c r="K23" s="157">
        <v>41</v>
      </c>
      <c r="L23" s="159" t="s">
        <v>408</v>
      </c>
      <c r="M23" s="343" t="s">
        <v>24</v>
      </c>
      <c r="N23" s="236">
        <v>0.5</v>
      </c>
      <c r="O23" s="236">
        <v>0.5</v>
      </c>
      <c r="P23" s="236">
        <v>0.5</v>
      </c>
      <c r="Q23" s="236">
        <v>1</v>
      </c>
      <c r="R23" s="197">
        <v>1</v>
      </c>
      <c r="S23" s="161" t="s">
        <v>516</v>
      </c>
      <c r="T23" s="197">
        <v>1</v>
      </c>
      <c r="U23" s="161" t="s">
        <v>564</v>
      </c>
      <c r="V23" s="151" t="s">
        <v>96</v>
      </c>
      <c r="W23" s="150" t="s">
        <v>86</v>
      </c>
      <c r="X23" s="55">
        <v>43160</v>
      </c>
      <c r="Y23" s="55">
        <v>43190</v>
      </c>
      <c r="Z23" s="337">
        <f>+GETPIVOTDATA("Valor P.A.A O ESTIMADO",[1]metas!$A$1,"Meta 2018","Política de Gestión Presupuestal y Eficiencia del Gasto Público en el INSOR")</f>
        <v>131200000</v>
      </c>
      <c r="AA23" s="337">
        <v>131200000</v>
      </c>
      <c r="AB23" s="337">
        <v>131200000</v>
      </c>
      <c r="AC23" s="351" t="s">
        <v>87</v>
      </c>
      <c r="AD23" s="1"/>
    </row>
    <row r="24" spans="1:31" ht="45" x14ac:dyDescent="0.15">
      <c r="A24" s="283"/>
      <c r="B24" s="283"/>
      <c r="C24" s="283"/>
      <c r="D24" s="283"/>
      <c r="E24" s="283"/>
      <c r="F24" s="283"/>
      <c r="G24" s="340"/>
      <c r="H24" s="254"/>
      <c r="I24" s="340"/>
      <c r="J24" s="266"/>
      <c r="K24" s="152">
        <v>42</v>
      </c>
      <c r="L24" s="153" t="s">
        <v>283</v>
      </c>
      <c r="M24" s="344"/>
      <c r="N24" s="236">
        <v>1</v>
      </c>
      <c r="O24" s="236">
        <v>1</v>
      </c>
      <c r="P24" s="236">
        <v>1</v>
      </c>
      <c r="Q24" s="236">
        <v>1</v>
      </c>
      <c r="R24" s="197">
        <v>1</v>
      </c>
      <c r="S24" s="161" t="s">
        <v>458</v>
      </c>
      <c r="T24" s="197">
        <v>1</v>
      </c>
      <c r="U24" s="161" t="s">
        <v>458</v>
      </c>
      <c r="V24" s="151" t="s">
        <v>96</v>
      </c>
      <c r="W24" s="150" t="s">
        <v>284</v>
      </c>
      <c r="X24" s="55">
        <v>43150</v>
      </c>
      <c r="Y24" s="55">
        <v>43190</v>
      </c>
      <c r="Z24" s="338"/>
      <c r="AA24" s="338"/>
      <c r="AB24" s="338"/>
      <c r="AC24" s="352"/>
      <c r="AD24" s="1"/>
    </row>
    <row r="25" spans="1:31" ht="105" x14ac:dyDescent="0.15">
      <c r="A25" s="283"/>
      <c r="B25" s="283"/>
      <c r="C25" s="283"/>
      <c r="D25" s="283"/>
      <c r="E25" s="283"/>
      <c r="F25" s="283"/>
      <c r="G25" s="340"/>
      <c r="H25" s="254"/>
      <c r="I25" s="340"/>
      <c r="J25" s="266"/>
      <c r="K25" s="152">
        <v>43</v>
      </c>
      <c r="L25" s="153" t="s">
        <v>285</v>
      </c>
      <c r="M25" s="344"/>
      <c r="N25" s="236">
        <v>0.24</v>
      </c>
      <c r="O25" s="236">
        <v>0.48</v>
      </c>
      <c r="P25" s="236">
        <v>0.72</v>
      </c>
      <c r="Q25" s="236">
        <v>1</v>
      </c>
      <c r="R25" s="197">
        <v>0.25</v>
      </c>
      <c r="S25" s="161" t="s">
        <v>459</v>
      </c>
      <c r="T25" s="197">
        <v>0.5</v>
      </c>
      <c r="U25" s="161" t="s">
        <v>565</v>
      </c>
      <c r="V25" s="151" t="s">
        <v>96</v>
      </c>
      <c r="W25" s="161" t="s">
        <v>350</v>
      </c>
      <c r="X25" s="55">
        <v>43131</v>
      </c>
      <c r="Y25" s="55">
        <v>43465</v>
      </c>
      <c r="Z25" s="338"/>
      <c r="AA25" s="338"/>
      <c r="AB25" s="338"/>
      <c r="AC25" s="352"/>
      <c r="AD25" s="1"/>
      <c r="AE25" s="1"/>
    </row>
    <row r="26" spans="1:31" ht="75" x14ac:dyDescent="0.15">
      <c r="A26" s="283"/>
      <c r="B26" s="283"/>
      <c r="C26" s="283"/>
      <c r="D26" s="283"/>
      <c r="E26" s="283"/>
      <c r="F26" s="283"/>
      <c r="G26" s="340"/>
      <c r="H26" s="254"/>
      <c r="I26" s="340"/>
      <c r="J26" s="266"/>
      <c r="K26" s="152">
        <v>44</v>
      </c>
      <c r="L26" s="160" t="s">
        <v>409</v>
      </c>
      <c r="M26" s="344"/>
      <c r="N26" s="236">
        <v>0.25</v>
      </c>
      <c r="O26" s="236">
        <v>0.5</v>
      </c>
      <c r="P26" s="236">
        <v>0.75</v>
      </c>
      <c r="Q26" s="236">
        <v>1</v>
      </c>
      <c r="R26" s="197">
        <v>0.25</v>
      </c>
      <c r="S26" s="161" t="s">
        <v>517</v>
      </c>
      <c r="T26" s="197">
        <v>0.5</v>
      </c>
      <c r="U26" s="161" t="s">
        <v>609</v>
      </c>
      <c r="V26" s="151" t="s">
        <v>98</v>
      </c>
      <c r="W26" s="161" t="s">
        <v>350</v>
      </c>
      <c r="X26" s="55">
        <v>43191</v>
      </c>
      <c r="Y26" s="55">
        <v>43465</v>
      </c>
      <c r="Z26" s="338"/>
      <c r="AA26" s="338"/>
      <c r="AB26" s="338"/>
      <c r="AC26" s="352"/>
    </row>
    <row r="27" spans="1:31" ht="52.5" x14ac:dyDescent="0.15">
      <c r="A27" s="283"/>
      <c r="B27" s="283"/>
      <c r="C27" s="283"/>
      <c r="D27" s="283"/>
      <c r="E27" s="283"/>
      <c r="F27" s="283"/>
      <c r="G27" s="340"/>
      <c r="H27" s="254"/>
      <c r="I27" s="340"/>
      <c r="J27" s="266"/>
      <c r="K27" s="152">
        <v>45</v>
      </c>
      <c r="L27" s="153" t="s">
        <v>339</v>
      </c>
      <c r="M27" s="344"/>
      <c r="N27" s="236">
        <v>0.25</v>
      </c>
      <c r="O27" s="236">
        <v>0.5</v>
      </c>
      <c r="P27" s="236">
        <v>0.75</v>
      </c>
      <c r="Q27" s="236">
        <v>1</v>
      </c>
      <c r="R27" s="197">
        <v>0.25</v>
      </c>
      <c r="S27" s="161" t="s">
        <v>460</v>
      </c>
      <c r="T27" s="197">
        <v>0.5</v>
      </c>
      <c r="U27" s="161" t="s">
        <v>566</v>
      </c>
      <c r="V27" s="151" t="s">
        <v>98</v>
      </c>
      <c r="W27" s="161" t="s">
        <v>350</v>
      </c>
      <c r="X27" s="55">
        <v>43191</v>
      </c>
      <c r="Y27" s="55">
        <v>43465</v>
      </c>
      <c r="Z27" s="338"/>
      <c r="AA27" s="338"/>
      <c r="AB27" s="338"/>
      <c r="AC27" s="352"/>
    </row>
    <row r="28" spans="1:31" ht="147" x14ac:dyDescent="0.15">
      <c r="A28" s="283"/>
      <c r="B28" s="283"/>
      <c r="C28" s="283"/>
      <c r="D28" s="283"/>
      <c r="E28" s="283"/>
      <c r="F28" s="283"/>
      <c r="G28" s="340"/>
      <c r="H28" s="254"/>
      <c r="I28" s="340"/>
      <c r="J28" s="266"/>
      <c r="K28" s="152">
        <v>46</v>
      </c>
      <c r="L28" s="153" t="s">
        <v>286</v>
      </c>
      <c r="M28" s="344"/>
      <c r="N28" s="236">
        <v>0.25</v>
      </c>
      <c r="O28" s="236">
        <v>0.5</v>
      </c>
      <c r="P28" s="236">
        <v>0.75</v>
      </c>
      <c r="Q28" s="236">
        <v>1</v>
      </c>
      <c r="R28" s="197">
        <v>0.5</v>
      </c>
      <c r="S28" s="161" t="s">
        <v>461</v>
      </c>
      <c r="T28" s="197">
        <v>0.65</v>
      </c>
      <c r="U28" s="161" t="s">
        <v>567</v>
      </c>
      <c r="V28" s="151" t="s">
        <v>98</v>
      </c>
      <c r="W28" s="161" t="s">
        <v>350</v>
      </c>
      <c r="X28" s="55">
        <v>43191</v>
      </c>
      <c r="Y28" s="55">
        <v>43465</v>
      </c>
      <c r="Z28" s="338"/>
      <c r="AA28" s="338"/>
      <c r="AB28" s="338"/>
      <c r="AC28" s="352"/>
    </row>
    <row r="29" spans="1:31" ht="84" x14ac:dyDescent="0.15">
      <c r="A29" s="283"/>
      <c r="B29" s="283"/>
      <c r="C29" s="283"/>
      <c r="D29" s="283"/>
      <c r="E29" s="283"/>
      <c r="F29" s="283"/>
      <c r="G29" s="340"/>
      <c r="H29" s="254"/>
      <c r="I29" s="340"/>
      <c r="J29" s="266"/>
      <c r="K29" s="152">
        <v>47</v>
      </c>
      <c r="L29" s="151" t="s">
        <v>41</v>
      </c>
      <c r="M29" s="344"/>
      <c r="N29" s="236">
        <v>0.2</v>
      </c>
      <c r="O29" s="236">
        <v>0.8</v>
      </c>
      <c r="P29" s="236">
        <v>1</v>
      </c>
      <c r="Q29" s="236">
        <v>1</v>
      </c>
      <c r="R29" s="197">
        <v>0.25</v>
      </c>
      <c r="S29" s="161" t="s">
        <v>518</v>
      </c>
      <c r="T29" s="197">
        <v>0.8</v>
      </c>
      <c r="U29" s="161" t="s">
        <v>610</v>
      </c>
      <c r="V29" s="151" t="s">
        <v>96</v>
      </c>
      <c r="W29" s="160" t="s">
        <v>284</v>
      </c>
      <c r="X29" s="55">
        <v>43190</v>
      </c>
      <c r="Y29" s="55">
        <v>43435</v>
      </c>
      <c r="Z29" s="338"/>
      <c r="AA29" s="338"/>
      <c r="AB29" s="338"/>
      <c r="AC29" s="352"/>
    </row>
    <row r="30" spans="1:31" ht="52.5" x14ac:dyDescent="0.15">
      <c r="A30" s="283"/>
      <c r="B30" s="283"/>
      <c r="C30" s="283"/>
      <c r="D30" s="283"/>
      <c r="E30" s="283"/>
      <c r="F30" s="283"/>
      <c r="G30" s="340"/>
      <c r="H30" s="254"/>
      <c r="I30" s="340"/>
      <c r="J30" s="266"/>
      <c r="K30" s="155">
        <v>48</v>
      </c>
      <c r="L30" s="153" t="s">
        <v>325</v>
      </c>
      <c r="M30" s="344"/>
      <c r="N30" s="236">
        <v>1</v>
      </c>
      <c r="O30" s="236">
        <v>1</v>
      </c>
      <c r="P30" s="236">
        <v>1</v>
      </c>
      <c r="Q30" s="236">
        <v>1</v>
      </c>
      <c r="R30" s="197">
        <v>1</v>
      </c>
      <c r="S30" s="161" t="s">
        <v>519</v>
      </c>
      <c r="T30" s="197">
        <v>1</v>
      </c>
      <c r="U30" s="161" t="s">
        <v>519</v>
      </c>
      <c r="V30" s="151" t="s">
        <v>96</v>
      </c>
      <c r="W30" s="159" t="s">
        <v>284</v>
      </c>
      <c r="X30" s="55">
        <v>43101</v>
      </c>
      <c r="Y30" s="55">
        <v>43131</v>
      </c>
      <c r="Z30" s="338"/>
      <c r="AA30" s="338"/>
      <c r="AB30" s="338"/>
      <c r="AC30" s="352"/>
    </row>
    <row r="31" spans="1:31" ht="378" x14ac:dyDescent="0.15">
      <c r="A31" s="283"/>
      <c r="B31" s="283"/>
      <c r="C31" s="283"/>
      <c r="D31" s="283"/>
      <c r="E31" s="283"/>
      <c r="F31" s="283"/>
      <c r="G31" s="341"/>
      <c r="H31" s="255"/>
      <c r="I31" s="341"/>
      <c r="J31" s="266"/>
      <c r="K31" s="155">
        <v>49</v>
      </c>
      <c r="L31" s="153" t="s">
        <v>326</v>
      </c>
      <c r="M31" s="345"/>
      <c r="N31" s="236">
        <v>0.25</v>
      </c>
      <c r="O31" s="236">
        <v>0.5</v>
      </c>
      <c r="P31" s="236">
        <v>0.75</v>
      </c>
      <c r="Q31" s="236">
        <v>1</v>
      </c>
      <c r="R31" s="197">
        <v>0</v>
      </c>
      <c r="S31" s="198"/>
      <c r="T31" s="197">
        <v>0.5</v>
      </c>
      <c r="U31" s="161" t="s">
        <v>611</v>
      </c>
      <c r="V31" s="151" t="s">
        <v>96</v>
      </c>
      <c r="W31" s="159" t="s">
        <v>284</v>
      </c>
      <c r="X31" s="55">
        <v>43191</v>
      </c>
      <c r="Y31" s="55">
        <v>43462</v>
      </c>
      <c r="Z31" s="339"/>
      <c r="AA31" s="339"/>
      <c r="AB31" s="339"/>
      <c r="AC31" s="353"/>
    </row>
    <row r="33" spans="8:26" x14ac:dyDescent="0.15">
      <c r="H33" s="69"/>
      <c r="Z33" s="163">
        <f>+Z13+Z23</f>
        <v>292533920</v>
      </c>
    </row>
  </sheetData>
  <mergeCells count="56">
    <mergeCell ref="X11:Y11"/>
    <mergeCell ref="Z11:AC11"/>
    <mergeCell ref="A11:E11"/>
    <mergeCell ref="F11:M11"/>
    <mergeCell ref="N11:Q11"/>
    <mergeCell ref="V11:V12"/>
    <mergeCell ref="W11:W12"/>
    <mergeCell ref="R11:S11"/>
    <mergeCell ref="T11:U11"/>
    <mergeCell ref="A2:AC2"/>
    <mergeCell ref="A3:AC3"/>
    <mergeCell ref="A7:B7"/>
    <mergeCell ref="C7:AC7"/>
    <mergeCell ref="B9:AC9"/>
    <mergeCell ref="A13:A17"/>
    <mergeCell ref="B13:B17"/>
    <mergeCell ref="C13:C17"/>
    <mergeCell ref="D13:D17"/>
    <mergeCell ref="E13:E17"/>
    <mergeCell ref="E23:E31"/>
    <mergeCell ref="D23:D31"/>
    <mergeCell ref="C23:C31"/>
    <mergeCell ref="B23:B31"/>
    <mergeCell ref="A23:A31"/>
    <mergeCell ref="AC23:AC31"/>
    <mergeCell ref="F13:F17"/>
    <mergeCell ref="H13:H17"/>
    <mergeCell ref="I13:I17"/>
    <mergeCell ref="J15:J16"/>
    <mergeCell ref="B19:AC19"/>
    <mergeCell ref="V13:V17"/>
    <mergeCell ref="W13:W17"/>
    <mergeCell ref="Z13:Z17"/>
    <mergeCell ref="AC13:AC17"/>
    <mergeCell ref="X21:Y21"/>
    <mergeCell ref="Z21:AC21"/>
    <mergeCell ref="A21:E21"/>
    <mergeCell ref="F21:M21"/>
    <mergeCell ref="F23:F31"/>
    <mergeCell ref="J23:J31"/>
    <mergeCell ref="AA13:AA17"/>
    <mergeCell ref="AB13:AB17"/>
    <mergeCell ref="AA23:AA31"/>
    <mergeCell ref="AB23:AB31"/>
    <mergeCell ref="G13:G17"/>
    <mergeCell ref="H23:H31"/>
    <mergeCell ref="I23:I31"/>
    <mergeCell ref="G23:G31"/>
    <mergeCell ref="M13:M17"/>
    <mergeCell ref="M23:M31"/>
    <mergeCell ref="N21:Q21"/>
    <mergeCell ref="V21:V22"/>
    <mergeCell ref="W21:W22"/>
    <mergeCell ref="Z23:Z31"/>
    <mergeCell ref="R21:S21"/>
    <mergeCell ref="T21:U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8"/>
  <sheetViews>
    <sheetView topLeftCell="F1" zoomScaleNormal="100" workbookViewId="0">
      <pane ySplit="6" topLeftCell="A8" activePane="bottomLeft" state="frozen"/>
      <selection activeCell="F13" sqref="F13:F28"/>
      <selection pane="bottomLeft" activeCell="U14" sqref="U14:U21"/>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3.140625" hidden="1" customWidth="1" outlineLevel="1"/>
    <col min="8" max="9" width="16.28515625" hidden="1" customWidth="1" outlineLevel="1"/>
    <col min="10" max="10" width="31.85546875" customWidth="1" collapsed="1"/>
    <col min="11" max="11" width="3.140625" style="3"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customWidth="1" collapsed="1"/>
    <col min="21" max="21" width="62.85546875" customWidth="1"/>
    <col min="22" max="23" width="19.42578125" customWidth="1"/>
    <col min="24" max="24" width="11.42578125" customWidth="1"/>
    <col min="25" max="25" width="12.42578125" customWidth="1"/>
    <col min="26" max="28" width="17.7109375" hidden="1" customWidth="1"/>
    <col min="29" max="29" width="13.28515625" hidden="1" customWidth="1"/>
    <col min="30" max="30" width="17.85546875" bestFit="1" customWidth="1"/>
  </cols>
  <sheetData>
    <row r="1" spans="1:29" x14ac:dyDescent="0.15">
      <c r="A1" s="4"/>
      <c r="B1" s="4"/>
      <c r="C1" s="4"/>
      <c r="D1" s="4"/>
      <c r="E1" s="4"/>
      <c r="F1" s="4"/>
      <c r="G1" s="43"/>
      <c r="H1" s="4"/>
      <c r="I1" s="4"/>
      <c r="J1" s="4"/>
      <c r="K1" s="25"/>
      <c r="L1" s="4"/>
      <c r="M1" s="4"/>
      <c r="N1" s="4"/>
      <c r="O1" s="4"/>
      <c r="P1" s="4"/>
      <c r="Q1" s="4"/>
      <c r="R1" s="4"/>
      <c r="S1" s="4"/>
      <c r="T1" s="4"/>
      <c r="U1" s="4"/>
      <c r="V1" s="4"/>
      <c r="W1" s="4"/>
      <c r="X1" s="4"/>
      <c r="Y1" s="4"/>
      <c r="Z1" s="4"/>
      <c r="AA1" s="4"/>
      <c r="AB1" s="4"/>
      <c r="AC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29" ht="11.25" x14ac:dyDescent="0.15">
      <c r="A4" s="16"/>
      <c r="B4" s="17"/>
      <c r="C4" s="22"/>
      <c r="D4" s="6"/>
      <c r="E4" s="6"/>
      <c r="F4" s="7"/>
      <c r="G4" s="44"/>
      <c r="H4" s="7"/>
      <c r="I4" s="7"/>
      <c r="J4" s="7"/>
      <c r="K4" s="26"/>
      <c r="L4" s="7"/>
      <c r="M4" s="7"/>
      <c r="N4" s="7"/>
      <c r="O4" s="7"/>
      <c r="P4" s="7"/>
      <c r="Q4" s="7"/>
      <c r="R4" s="100"/>
      <c r="S4" s="100"/>
      <c r="T4" s="100"/>
      <c r="U4" s="100"/>
      <c r="V4" s="16"/>
      <c r="W4" s="16"/>
      <c r="X4" s="180"/>
      <c r="Y4" s="166" t="s">
        <v>78</v>
      </c>
      <c r="Z4" s="7"/>
      <c r="AA4" s="5">
        <v>43160</v>
      </c>
      <c r="AB4" s="100"/>
      <c r="AC4" s="7"/>
    </row>
    <row r="5" spans="1:29" ht="11.25" x14ac:dyDescent="0.15">
      <c r="A5" s="6"/>
      <c r="B5" s="21"/>
      <c r="C5" s="23"/>
      <c r="D5" s="6"/>
      <c r="E5" s="6"/>
      <c r="F5" s="7"/>
      <c r="G5" s="44"/>
      <c r="H5" s="7"/>
      <c r="I5" s="7"/>
      <c r="J5" s="7"/>
      <c r="K5" s="26"/>
      <c r="L5" s="7"/>
      <c r="M5" s="7"/>
      <c r="N5" s="7"/>
      <c r="O5" s="7"/>
      <c r="P5" s="7"/>
      <c r="Q5" s="7"/>
      <c r="R5" s="100"/>
      <c r="S5" s="100"/>
      <c r="T5" s="100"/>
      <c r="U5" s="100"/>
      <c r="V5" s="6"/>
      <c r="W5" s="6"/>
      <c r="Y5" s="167" t="s">
        <v>27</v>
      </c>
      <c r="Z5" s="7"/>
      <c r="AA5" s="8">
        <v>2018</v>
      </c>
      <c r="AB5" s="100"/>
      <c r="AC5" s="7"/>
    </row>
    <row r="6" spans="1:29" ht="11.25" x14ac:dyDescent="0.15">
      <c r="A6" s="6"/>
      <c r="B6" s="15"/>
      <c r="C6" s="6"/>
      <c r="D6" s="6"/>
      <c r="E6" s="6"/>
      <c r="F6" s="7"/>
      <c r="G6" s="44"/>
      <c r="H6" s="7"/>
      <c r="I6" s="7"/>
      <c r="J6" s="7"/>
      <c r="K6" s="26"/>
      <c r="L6" s="7"/>
      <c r="M6" s="7"/>
      <c r="N6" s="7"/>
      <c r="O6" s="7"/>
      <c r="P6" s="7"/>
      <c r="Q6" s="7"/>
      <c r="R6" s="100"/>
      <c r="S6" s="100"/>
      <c r="T6" s="100"/>
      <c r="U6" s="100"/>
      <c r="V6" s="6"/>
      <c r="W6" s="6"/>
      <c r="X6" s="15"/>
      <c r="Y6" s="6"/>
      <c r="Z6" s="7"/>
      <c r="AA6" s="100"/>
      <c r="AB6" s="100"/>
      <c r="AC6" s="7"/>
    </row>
    <row r="7" spans="1:29" ht="48" customHeight="1" x14ac:dyDescent="0.15">
      <c r="A7" s="286" t="s">
        <v>108</v>
      </c>
      <c r="B7" s="286"/>
      <c r="C7" s="286" t="s">
        <v>411</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row>
    <row r="8" spans="1:29" ht="6" customHeight="1" x14ac:dyDescent="0.15">
      <c r="A8" s="9"/>
      <c r="B8" s="9"/>
      <c r="C8" s="9"/>
      <c r="D8" s="9"/>
      <c r="E8" s="9"/>
      <c r="F8" s="10"/>
      <c r="G8" s="10"/>
      <c r="H8" s="10"/>
      <c r="I8" s="10"/>
      <c r="J8" s="10"/>
      <c r="K8" s="27"/>
      <c r="L8" s="10"/>
      <c r="M8" s="10"/>
      <c r="N8" s="10"/>
      <c r="O8" s="10"/>
      <c r="P8" s="10"/>
      <c r="Q8" s="10"/>
      <c r="R8" s="102"/>
      <c r="S8" s="102"/>
      <c r="T8" s="102"/>
      <c r="U8" s="102"/>
      <c r="V8" s="10"/>
      <c r="W8" s="10"/>
      <c r="X8" s="10"/>
      <c r="Y8" s="10"/>
      <c r="Z8" s="10"/>
      <c r="AA8" s="102"/>
      <c r="AB8" s="102"/>
      <c r="AC8" s="10"/>
    </row>
    <row r="9" spans="1:29" ht="27" customHeight="1" x14ac:dyDescent="0.15">
      <c r="A9" s="12" t="s">
        <v>109</v>
      </c>
      <c r="B9" s="264" t="s">
        <v>110</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row>
    <row r="10" spans="1:29" ht="6" customHeight="1" x14ac:dyDescent="0.15">
      <c r="A10" s="9"/>
      <c r="B10" s="9"/>
      <c r="C10" s="9"/>
      <c r="D10" s="9"/>
      <c r="E10" s="9"/>
      <c r="F10" s="10"/>
      <c r="G10" s="10"/>
      <c r="H10" s="10"/>
      <c r="I10" s="10"/>
      <c r="J10" s="10"/>
      <c r="K10" s="27"/>
      <c r="L10" s="10"/>
      <c r="M10" s="10"/>
      <c r="N10" s="10"/>
      <c r="O10" s="10"/>
      <c r="P10" s="10"/>
      <c r="Q10" s="10"/>
      <c r="R10" s="102"/>
      <c r="S10" s="102"/>
      <c r="T10" s="102"/>
      <c r="U10" s="102"/>
      <c r="V10" s="10"/>
      <c r="W10" s="10"/>
      <c r="X10" s="10"/>
      <c r="Y10" s="10"/>
      <c r="Z10" s="10"/>
      <c r="AA10" s="102"/>
      <c r="AB10" s="102"/>
      <c r="AC10" s="10"/>
    </row>
    <row r="11" spans="1:29" s="2" customFormat="1" ht="14.25" customHeight="1" x14ac:dyDescent="0.15">
      <c r="A11" s="273"/>
      <c r="B11" s="273"/>
      <c r="C11" s="273"/>
      <c r="D11" s="273"/>
      <c r="E11" s="273"/>
      <c r="F11" s="273" t="s">
        <v>115</v>
      </c>
      <c r="G11" s="273"/>
      <c r="H11" s="273"/>
      <c r="I11" s="273"/>
      <c r="J11" s="273"/>
      <c r="K11" s="273"/>
      <c r="L11" s="273"/>
      <c r="M11" s="273"/>
      <c r="N11" s="273" t="s">
        <v>18</v>
      </c>
      <c r="O11" s="273"/>
      <c r="P11" s="273"/>
      <c r="Q11" s="273"/>
      <c r="R11" s="259" t="s">
        <v>447</v>
      </c>
      <c r="S11" s="260"/>
      <c r="T11" s="259" t="s">
        <v>447</v>
      </c>
      <c r="U11" s="260"/>
      <c r="V11" s="274" t="s">
        <v>84</v>
      </c>
      <c r="W11" s="274" t="s">
        <v>25</v>
      </c>
      <c r="X11" s="274" t="s">
        <v>8</v>
      </c>
      <c r="Y11" s="274"/>
      <c r="Z11" s="274" t="s">
        <v>9</v>
      </c>
      <c r="AA11" s="274"/>
      <c r="AB11" s="274"/>
      <c r="AC11" s="274"/>
    </row>
    <row r="12" spans="1:29" s="3" customFormat="1" ht="42" x14ac:dyDescent="0.15">
      <c r="A12" s="71" t="s">
        <v>1</v>
      </c>
      <c r="B12" s="71" t="s">
        <v>2</v>
      </c>
      <c r="C12" s="71" t="s">
        <v>3</v>
      </c>
      <c r="D12" s="71" t="s">
        <v>4</v>
      </c>
      <c r="E12" s="11" t="s">
        <v>5</v>
      </c>
      <c r="F12" s="11" t="s">
        <v>112</v>
      </c>
      <c r="G12" s="71" t="s">
        <v>106</v>
      </c>
      <c r="H12" s="71" t="s">
        <v>101</v>
      </c>
      <c r="I12" s="71" t="s">
        <v>102</v>
      </c>
      <c r="J12" s="11" t="s">
        <v>100</v>
      </c>
      <c r="K12" s="128" t="s">
        <v>107</v>
      </c>
      <c r="L12" s="11" t="s">
        <v>91</v>
      </c>
      <c r="M12" s="71" t="s">
        <v>7</v>
      </c>
      <c r="N12" s="71" t="s">
        <v>14</v>
      </c>
      <c r="O12" s="71" t="s">
        <v>15</v>
      </c>
      <c r="P12" s="71" t="s">
        <v>16</v>
      </c>
      <c r="Q12" s="71" t="s">
        <v>17</v>
      </c>
      <c r="R12" s="185" t="s">
        <v>14</v>
      </c>
      <c r="S12" s="186" t="s">
        <v>448</v>
      </c>
      <c r="T12" s="185" t="s">
        <v>558</v>
      </c>
      <c r="U12" s="186" t="s">
        <v>559</v>
      </c>
      <c r="V12" s="274"/>
      <c r="W12" s="274"/>
      <c r="X12" s="71" t="s">
        <v>10</v>
      </c>
      <c r="Y12" s="71" t="s">
        <v>11</v>
      </c>
      <c r="Z12" s="71" t="s">
        <v>12</v>
      </c>
      <c r="AA12" s="128" t="s">
        <v>353</v>
      </c>
      <c r="AB12" s="128" t="s">
        <v>351</v>
      </c>
      <c r="AC12" s="71" t="s">
        <v>13</v>
      </c>
    </row>
    <row r="13" spans="1:29" ht="90" x14ac:dyDescent="0.15">
      <c r="A13" s="381" t="s">
        <v>21</v>
      </c>
      <c r="B13" s="253" t="s">
        <v>209</v>
      </c>
      <c r="C13" s="253" t="s">
        <v>211</v>
      </c>
      <c r="D13" s="253" t="s">
        <v>212</v>
      </c>
      <c r="E13" s="253" t="s">
        <v>111</v>
      </c>
      <c r="F13" s="322" t="s">
        <v>31</v>
      </c>
      <c r="G13" s="381">
        <v>9</v>
      </c>
      <c r="H13" s="253" t="s">
        <v>407</v>
      </c>
      <c r="I13" s="253" t="s">
        <v>520</v>
      </c>
      <c r="J13" s="277" t="s">
        <v>521</v>
      </c>
      <c r="K13" s="132">
        <v>50</v>
      </c>
      <c r="L13" s="73" t="s">
        <v>412</v>
      </c>
      <c r="M13" s="253" t="s">
        <v>24</v>
      </c>
      <c r="N13" s="214">
        <v>1</v>
      </c>
      <c r="O13" s="214">
        <v>1</v>
      </c>
      <c r="P13" s="214">
        <v>1</v>
      </c>
      <c r="Q13" s="214">
        <v>1</v>
      </c>
      <c r="R13" s="184">
        <v>1</v>
      </c>
      <c r="S13" s="199" t="s">
        <v>522</v>
      </c>
      <c r="T13" s="214">
        <v>1</v>
      </c>
      <c r="U13" s="199" t="s">
        <v>522</v>
      </c>
      <c r="V13" s="382" t="s">
        <v>95</v>
      </c>
      <c r="W13" s="382" t="s">
        <v>88</v>
      </c>
      <c r="X13" s="14">
        <v>43136</v>
      </c>
      <c r="Y13" s="14">
        <v>43154</v>
      </c>
      <c r="Z13" s="376">
        <f>+GETPIVOTDATA("Valor P.A.A O ESTIMADO",[1]metas!$A$1,"Meta 2018","Plan Estratégico de Talento Humano ejecutado")</f>
        <v>64800000</v>
      </c>
      <c r="AA13" s="376">
        <v>64800000</v>
      </c>
      <c r="AB13" s="376">
        <v>64800000</v>
      </c>
      <c r="AC13" s="279" t="s">
        <v>251</v>
      </c>
    </row>
    <row r="14" spans="1:29" s="92" customFormat="1" ht="70.5" customHeight="1" x14ac:dyDescent="0.15">
      <c r="A14" s="378"/>
      <c r="B14" s="378"/>
      <c r="C14" s="378"/>
      <c r="D14" s="378"/>
      <c r="E14" s="378"/>
      <c r="F14" s="379"/>
      <c r="G14" s="378"/>
      <c r="H14" s="254"/>
      <c r="I14" s="254"/>
      <c r="J14" s="292"/>
      <c r="K14" s="253">
        <v>51</v>
      </c>
      <c r="L14" s="106" t="s">
        <v>327</v>
      </c>
      <c r="M14" s="254"/>
      <c r="N14" s="373">
        <v>0.25</v>
      </c>
      <c r="O14" s="373">
        <v>0.5</v>
      </c>
      <c r="P14" s="373">
        <v>0.75</v>
      </c>
      <c r="Q14" s="373">
        <v>1</v>
      </c>
      <c r="R14" s="373">
        <v>0.33</v>
      </c>
      <c r="S14" s="370" t="s">
        <v>523</v>
      </c>
      <c r="T14" s="373">
        <v>0.49</v>
      </c>
      <c r="U14" s="370" t="s">
        <v>606</v>
      </c>
      <c r="V14" s="383"/>
      <c r="W14" s="383"/>
      <c r="X14" s="14">
        <v>43190</v>
      </c>
      <c r="Y14" s="14">
        <v>43462</v>
      </c>
      <c r="Z14" s="377"/>
      <c r="AA14" s="377"/>
      <c r="AB14" s="377"/>
      <c r="AC14" s="359"/>
    </row>
    <row r="15" spans="1:29" s="92" customFormat="1" ht="70.5" customHeight="1" x14ac:dyDescent="0.15">
      <c r="A15" s="378"/>
      <c r="B15" s="378"/>
      <c r="C15" s="378"/>
      <c r="D15" s="378"/>
      <c r="E15" s="378"/>
      <c r="F15" s="379"/>
      <c r="G15" s="378"/>
      <c r="H15" s="254"/>
      <c r="I15" s="254"/>
      <c r="J15" s="292"/>
      <c r="K15" s="254"/>
      <c r="L15" s="106" t="s">
        <v>413</v>
      </c>
      <c r="M15" s="254"/>
      <c r="N15" s="374"/>
      <c r="O15" s="374"/>
      <c r="P15" s="374"/>
      <c r="Q15" s="374"/>
      <c r="R15" s="374"/>
      <c r="S15" s="371"/>
      <c r="T15" s="374"/>
      <c r="U15" s="371"/>
      <c r="V15" s="383"/>
      <c r="W15" s="383"/>
      <c r="X15" s="14">
        <v>43190</v>
      </c>
      <c r="Y15" s="14">
        <v>43462</v>
      </c>
      <c r="Z15" s="377"/>
      <c r="AA15" s="377"/>
      <c r="AB15" s="377"/>
      <c r="AC15" s="359"/>
    </row>
    <row r="16" spans="1:29" s="92" customFormat="1" ht="70.5" customHeight="1" x14ac:dyDescent="0.15">
      <c r="A16" s="378"/>
      <c r="B16" s="378"/>
      <c r="C16" s="378"/>
      <c r="D16" s="378"/>
      <c r="E16" s="378"/>
      <c r="F16" s="379"/>
      <c r="G16" s="378"/>
      <c r="H16" s="254"/>
      <c r="I16" s="254"/>
      <c r="J16" s="292"/>
      <c r="K16" s="254"/>
      <c r="L16" s="106" t="s">
        <v>328</v>
      </c>
      <c r="M16" s="254"/>
      <c r="N16" s="374"/>
      <c r="O16" s="374"/>
      <c r="P16" s="374"/>
      <c r="Q16" s="374"/>
      <c r="R16" s="374"/>
      <c r="S16" s="371"/>
      <c r="T16" s="374"/>
      <c r="U16" s="371"/>
      <c r="V16" s="383"/>
      <c r="W16" s="383"/>
      <c r="X16" s="14">
        <v>43190</v>
      </c>
      <c r="Y16" s="14">
        <v>43462</v>
      </c>
      <c r="Z16" s="377"/>
      <c r="AA16" s="377"/>
      <c r="AB16" s="377"/>
      <c r="AC16" s="359"/>
    </row>
    <row r="17" spans="1:29" s="92" customFormat="1" ht="70.5" customHeight="1" x14ac:dyDescent="0.15">
      <c r="A17" s="378"/>
      <c r="B17" s="378"/>
      <c r="C17" s="378"/>
      <c r="D17" s="378"/>
      <c r="E17" s="378"/>
      <c r="F17" s="379"/>
      <c r="G17" s="378"/>
      <c r="H17" s="254"/>
      <c r="I17" s="254"/>
      <c r="J17" s="292"/>
      <c r="K17" s="254"/>
      <c r="L17" s="106" t="s">
        <v>329</v>
      </c>
      <c r="M17" s="254"/>
      <c r="N17" s="374"/>
      <c r="O17" s="374"/>
      <c r="P17" s="374"/>
      <c r="Q17" s="374"/>
      <c r="R17" s="374"/>
      <c r="S17" s="371"/>
      <c r="T17" s="374"/>
      <c r="U17" s="371"/>
      <c r="V17" s="383"/>
      <c r="W17" s="383"/>
      <c r="X17" s="14">
        <v>43190</v>
      </c>
      <c r="Y17" s="14">
        <v>43462</v>
      </c>
      <c r="Z17" s="377"/>
      <c r="AA17" s="377"/>
      <c r="AB17" s="377"/>
      <c r="AC17" s="359"/>
    </row>
    <row r="18" spans="1:29" s="92" customFormat="1" ht="70.5" customHeight="1" x14ac:dyDescent="0.15">
      <c r="A18" s="378"/>
      <c r="B18" s="378"/>
      <c r="C18" s="378"/>
      <c r="D18" s="378"/>
      <c r="E18" s="378"/>
      <c r="F18" s="379"/>
      <c r="G18" s="378"/>
      <c r="H18" s="254"/>
      <c r="I18" s="254"/>
      <c r="J18" s="292"/>
      <c r="K18" s="254"/>
      <c r="L18" s="106" t="s">
        <v>330</v>
      </c>
      <c r="M18" s="254"/>
      <c r="N18" s="374"/>
      <c r="O18" s="374"/>
      <c r="P18" s="374"/>
      <c r="Q18" s="374"/>
      <c r="R18" s="374"/>
      <c r="S18" s="371"/>
      <c r="T18" s="374"/>
      <c r="U18" s="371"/>
      <c r="V18" s="383"/>
      <c r="W18" s="383"/>
      <c r="X18" s="14">
        <v>43190</v>
      </c>
      <c r="Y18" s="14">
        <v>43462</v>
      </c>
      <c r="Z18" s="377"/>
      <c r="AA18" s="377"/>
      <c r="AB18" s="377"/>
      <c r="AC18" s="359"/>
    </row>
    <row r="19" spans="1:29" s="92" customFormat="1" ht="70.5" customHeight="1" x14ac:dyDescent="0.15">
      <c r="A19" s="378"/>
      <c r="B19" s="378"/>
      <c r="C19" s="378"/>
      <c r="D19" s="378"/>
      <c r="E19" s="378"/>
      <c r="F19" s="379"/>
      <c r="G19" s="378"/>
      <c r="H19" s="254"/>
      <c r="I19" s="254"/>
      <c r="J19" s="292"/>
      <c r="K19" s="254"/>
      <c r="L19" s="106" t="s">
        <v>331</v>
      </c>
      <c r="M19" s="254"/>
      <c r="N19" s="374"/>
      <c r="O19" s="374"/>
      <c r="P19" s="374"/>
      <c r="Q19" s="374"/>
      <c r="R19" s="374"/>
      <c r="S19" s="371"/>
      <c r="T19" s="374"/>
      <c r="U19" s="371"/>
      <c r="V19" s="383"/>
      <c r="W19" s="383"/>
      <c r="X19" s="14">
        <v>43190</v>
      </c>
      <c r="Y19" s="14">
        <v>43462</v>
      </c>
      <c r="Z19" s="377"/>
      <c r="AA19" s="377"/>
      <c r="AB19" s="377"/>
      <c r="AC19" s="359"/>
    </row>
    <row r="20" spans="1:29" s="92" customFormat="1" ht="70.5" customHeight="1" x14ac:dyDescent="0.15">
      <c r="A20" s="378"/>
      <c r="B20" s="378"/>
      <c r="C20" s="378"/>
      <c r="D20" s="378"/>
      <c r="E20" s="378"/>
      <c r="F20" s="379"/>
      <c r="G20" s="378"/>
      <c r="H20" s="254"/>
      <c r="I20" s="254"/>
      <c r="J20" s="292"/>
      <c r="K20" s="254"/>
      <c r="L20" s="106" t="s">
        <v>332</v>
      </c>
      <c r="M20" s="254"/>
      <c r="N20" s="374"/>
      <c r="O20" s="374"/>
      <c r="P20" s="374"/>
      <c r="Q20" s="374"/>
      <c r="R20" s="374"/>
      <c r="S20" s="371"/>
      <c r="T20" s="374"/>
      <c r="U20" s="371"/>
      <c r="V20" s="383"/>
      <c r="W20" s="383"/>
      <c r="X20" s="14">
        <v>43190</v>
      </c>
      <c r="Y20" s="14">
        <v>43462</v>
      </c>
      <c r="Z20" s="377"/>
      <c r="AA20" s="377"/>
      <c r="AB20" s="377"/>
      <c r="AC20" s="359"/>
    </row>
    <row r="21" spans="1:29" s="92" customFormat="1" ht="70.5" customHeight="1" x14ac:dyDescent="0.15">
      <c r="A21" s="378"/>
      <c r="B21" s="378"/>
      <c r="C21" s="378"/>
      <c r="D21" s="378"/>
      <c r="E21" s="378"/>
      <c r="F21" s="379"/>
      <c r="G21" s="378"/>
      <c r="H21" s="254"/>
      <c r="I21" s="254"/>
      <c r="J21" s="278"/>
      <c r="K21" s="255"/>
      <c r="L21" s="106" t="s">
        <v>333</v>
      </c>
      <c r="M21" s="255"/>
      <c r="N21" s="375"/>
      <c r="O21" s="375"/>
      <c r="P21" s="375"/>
      <c r="Q21" s="375"/>
      <c r="R21" s="375"/>
      <c r="S21" s="372"/>
      <c r="T21" s="375"/>
      <c r="U21" s="372"/>
      <c r="V21" s="384"/>
      <c r="W21" s="384"/>
      <c r="X21" s="14">
        <v>43190</v>
      </c>
      <c r="Y21" s="14">
        <v>43462</v>
      </c>
      <c r="Z21" s="377"/>
      <c r="AA21" s="377"/>
      <c r="AB21" s="377"/>
      <c r="AC21" s="359"/>
    </row>
    <row r="22" spans="1:29" ht="11.25" x14ac:dyDescent="0.15">
      <c r="A22" s="60" t="s">
        <v>113</v>
      </c>
      <c r="B22" s="264" t="s">
        <v>114</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row>
    <row r="23" spans="1:29" x14ac:dyDescent="0.15">
      <c r="A23" s="273" t="s">
        <v>0</v>
      </c>
      <c r="B23" s="273"/>
      <c r="C23" s="273"/>
      <c r="D23" s="273"/>
      <c r="E23" s="273"/>
      <c r="F23" s="273" t="s">
        <v>115</v>
      </c>
      <c r="G23" s="273"/>
      <c r="H23" s="273"/>
      <c r="I23" s="273"/>
      <c r="J23" s="273"/>
      <c r="K23" s="273"/>
      <c r="L23" s="273"/>
      <c r="M23" s="273"/>
      <c r="N23" s="273" t="s">
        <v>18</v>
      </c>
      <c r="O23" s="273"/>
      <c r="P23" s="273"/>
      <c r="Q23" s="273"/>
      <c r="R23" s="259" t="s">
        <v>447</v>
      </c>
      <c r="S23" s="260"/>
      <c r="T23" s="259" t="s">
        <v>447</v>
      </c>
      <c r="U23" s="260"/>
      <c r="V23" s="274" t="s">
        <v>84</v>
      </c>
      <c r="W23" s="274" t="s">
        <v>25</v>
      </c>
      <c r="X23" s="274" t="s">
        <v>8</v>
      </c>
      <c r="Y23" s="274"/>
      <c r="Z23" s="274" t="s">
        <v>9</v>
      </c>
      <c r="AA23" s="274"/>
      <c r="AB23" s="274"/>
      <c r="AC23" s="274"/>
    </row>
    <row r="24" spans="1:29" ht="42" x14ac:dyDescent="0.15">
      <c r="A24" s="62" t="s">
        <v>1</v>
      </c>
      <c r="B24" s="62" t="s">
        <v>2</v>
      </c>
      <c r="C24" s="62" t="s">
        <v>3</v>
      </c>
      <c r="D24" s="62" t="s">
        <v>4</v>
      </c>
      <c r="E24" s="11" t="s">
        <v>5</v>
      </c>
      <c r="F24" s="11" t="s">
        <v>112</v>
      </c>
      <c r="G24" s="62" t="s">
        <v>106</v>
      </c>
      <c r="H24" s="62" t="s">
        <v>101</v>
      </c>
      <c r="I24" s="62" t="s">
        <v>102</v>
      </c>
      <c r="J24" s="11" t="s">
        <v>100</v>
      </c>
      <c r="K24" s="128" t="s">
        <v>107</v>
      </c>
      <c r="L24" s="11" t="s">
        <v>91</v>
      </c>
      <c r="M24" s="62" t="s">
        <v>7</v>
      </c>
      <c r="N24" s="62" t="s">
        <v>14</v>
      </c>
      <c r="O24" s="62" t="s">
        <v>15</v>
      </c>
      <c r="P24" s="62" t="s">
        <v>16</v>
      </c>
      <c r="Q24" s="62" t="s">
        <v>17</v>
      </c>
      <c r="R24" s="185" t="s">
        <v>14</v>
      </c>
      <c r="S24" s="186" t="s">
        <v>448</v>
      </c>
      <c r="T24" s="185" t="s">
        <v>558</v>
      </c>
      <c r="U24" s="186" t="s">
        <v>559</v>
      </c>
      <c r="V24" s="274"/>
      <c r="W24" s="274"/>
      <c r="X24" s="62" t="s">
        <v>10</v>
      </c>
      <c r="Y24" s="62" t="s">
        <v>11</v>
      </c>
      <c r="Z24" s="62" t="s">
        <v>12</v>
      </c>
      <c r="AA24" s="128" t="s">
        <v>12</v>
      </c>
      <c r="AB24" s="128" t="s">
        <v>12</v>
      </c>
      <c r="AC24" s="62" t="s">
        <v>13</v>
      </c>
    </row>
    <row r="25" spans="1:29" ht="75" customHeight="1" x14ac:dyDescent="0.15">
      <c r="A25" s="387" t="s">
        <v>21</v>
      </c>
      <c r="B25" s="283" t="s">
        <v>33</v>
      </c>
      <c r="C25" s="283" t="s">
        <v>32</v>
      </c>
      <c r="D25" s="283" t="s">
        <v>111</v>
      </c>
      <c r="E25" s="283" t="s">
        <v>111</v>
      </c>
      <c r="F25" s="283" t="s">
        <v>34</v>
      </c>
      <c r="G25" s="283">
        <v>9</v>
      </c>
      <c r="H25" s="283" t="s">
        <v>407</v>
      </c>
      <c r="I25" s="283" t="s">
        <v>410</v>
      </c>
      <c r="J25" s="283" t="s">
        <v>116</v>
      </c>
      <c r="K25" s="132">
        <v>52</v>
      </c>
      <c r="L25" s="106" t="s">
        <v>117</v>
      </c>
      <c r="M25" s="380" t="s">
        <v>24</v>
      </c>
      <c r="N25" s="145">
        <v>0</v>
      </c>
      <c r="O25" s="145">
        <v>1</v>
      </c>
      <c r="P25" s="145">
        <v>1</v>
      </c>
      <c r="Q25" s="145">
        <v>1</v>
      </c>
      <c r="R25" s="184">
        <v>1</v>
      </c>
      <c r="S25" s="199" t="s">
        <v>524</v>
      </c>
      <c r="T25" s="214">
        <v>1</v>
      </c>
      <c r="U25" s="199" t="s">
        <v>524</v>
      </c>
      <c r="V25" s="133" t="s">
        <v>95</v>
      </c>
      <c r="W25" s="133" t="s">
        <v>88</v>
      </c>
      <c r="X25" s="14">
        <v>43171</v>
      </c>
      <c r="Y25" s="14">
        <v>43220</v>
      </c>
      <c r="Z25" s="385">
        <f>+GETPIVOTDATA("Valor P.A.A O ESTIMADO",[1]metas!$A$1,"Meta 2018","Plan institucional de Capacitación ejecutado")</f>
        <v>0</v>
      </c>
      <c r="AA25" s="385">
        <v>0</v>
      </c>
      <c r="AB25" s="385">
        <v>0</v>
      </c>
      <c r="AC25" s="386" t="s">
        <v>87</v>
      </c>
    </row>
    <row r="26" spans="1:29" ht="75" customHeight="1" x14ac:dyDescent="0.15">
      <c r="A26" s="387"/>
      <c r="B26" s="283"/>
      <c r="C26" s="283"/>
      <c r="D26" s="283"/>
      <c r="E26" s="283"/>
      <c r="F26" s="283"/>
      <c r="G26" s="283"/>
      <c r="H26" s="283"/>
      <c r="I26" s="283"/>
      <c r="J26" s="283"/>
      <c r="K26" s="132">
        <v>53</v>
      </c>
      <c r="L26" s="106" t="s">
        <v>118</v>
      </c>
      <c r="M26" s="380"/>
      <c r="N26" s="145">
        <v>0</v>
      </c>
      <c r="O26" s="145">
        <v>1</v>
      </c>
      <c r="P26" s="145">
        <v>1</v>
      </c>
      <c r="Q26" s="145">
        <v>1</v>
      </c>
      <c r="R26" s="184">
        <v>0</v>
      </c>
      <c r="S26" s="184"/>
      <c r="T26" s="214">
        <v>1</v>
      </c>
      <c r="U26" s="199" t="s">
        <v>607</v>
      </c>
      <c r="V26" s="133" t="s">
        <v>95</v>
      </c>
      <c r="W26" s="133" t="s">
        <v>88</v>
      </c>
      <c r="X26" s="14">
        <v>43221</v>
      </c>
      <c r="Y26" s="14">
        <v>43251</v>
      </c>
      <c r="Z26" s="385"/>
      <c r="AA26" s="385"/>
      <c r="AB26" s="385"/>
      <c r="AC26" s="386"/>
    </row>
    <row r="28" spans="1:29" x14ac:dyDescent="0.15">
      <c r="Z28" s="56">
        <f>+Z13+Z25</f>
        <v>64800000</v>
      </c>
    </row>
  </sheetData>
  <customSheetViews>
    <customSheetView guid="{799A3C3B-37C3-4213-B614-C759276119ED}"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J1">
      <pane ySplit="6" topLeftCell="A29" activePane="bottomLeft" state="frozen"/>
      <selection pane="bottomLeft" activeCell="V29" sqref="V29:V31"/>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6"/>
    </customSheetView>
  </customSheetViews>
  <mergeCells count="65">
    <mergeCell ref="AB25:AB26"/>
    <mergeCell ref="Z25:Z26"/>
    <mergeCell ref="AC13:AC21"/>
    <mergeCell ref="V13:V21"/>
    <mergeCell ref="A13:A21"/>
    <mergeCell ref="AC25:AC26"/>
    <mergeCell ref="F25:F26"/>
    <mergeCell ref="H25:H26"/>
    <mergeCell ref="I25:I26"/>
    <mergeCell ref="A25:A26"/>
    <mergeCell ref="B25:B26"/>
    <mergeCell ref="C25:C26"/>
    <mergeCell ref="D25:D26"/>
    <mergeCell ref="E25:E26"/>
    <mergeCell ref="G25:G26"/>
    <mergeCell ref="J25:J26"/>
    <mergeCell ref="M25:M26"/>
    <mergeCell ref="G13:G21"/>
    <mergeCell ref="W13:W21"/>
    <mergeCell ref="AA25:AA26"/>
    <mergeCell ref="T11:U11"/>
    <mergeCell ref="X23:Y23"/>
    <mergeCell ref="Z23:AC23"/>
    <mergeCell ref="Z13:Z21"/>
    <mergeCell ref="J13:J21"/>
    <mergeCell ref="H13:H21"/>
    <mergeCell ref="I13:I21"/>
    <mergeCell ref="S14:S21"/>
    <mergeCell ref="R14:R21"/>
    <mergeCell ref="K14:K21"/>
    <mergeCell ref="M13:M21"/>
    <mergeCell ref="Z11:AC11"/>
    <mergeCell ref="A2:AC2"/>
    <mergeCell ref="A3:AC3"/>
    <mergeCell ref="A7:B7"/>
    <mergeCell ref="C7:AC7"/>
    <mergeCell ref="B9:AC9"/>
    <mergeCell ref="A23:E23"/>
    <mergeCell ref="F23:M23"/>
    <mergeCell ref="N23:Q23"/>
    <mergeCell ref="V23:V24"/>
    <mergeCell ref="W23:W24"/>
    <mergeCell ref="V11:V12"/>
    <mergeCell ref="AA13:AA21"/>
    <mergeCell ref="AB13:AB21"/>
    <mergeCell ref="B22:AC22"/>
    <mergeCell ref="B13:B21"/>
    <mergeCell ref="C13:C21"/>
    <mergeCell ref="D13:D21"/>
    <mergeCell ref="E13:E21"/>
    <mergeCell ref="F13:F21"/>
    <mergeCell ref="A11:E11"/>
    <mergeCell ref="F11:M11"/>
    <mergeCell ref="N11:Q11"/>
    <mergeCell ref="W11:W12"/>
    <mergeCell ref="X11:Y11"/>
    <mergeCell ref="R11:S11"/>
    <mergeCell ref="T14:T21"/>
    <mergeCell ref="U14:U21"/>
    <mergeCell ref="T23:U23"/>
    <mergeCell ref="N14:N21"/>
    <mergeCell ref="O14:O21"/>
    <mergeCell ref="P14:P21"/>
    <mergeCell ref="Q14:Q21"/>
    <mergeCell ref="R23:S23"/>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4"/>
  <sheetViews>
    <sheetView tabSelected="1" topLeftCell="K13" zoomScaleNormal="100" workbookViewId="0">
      <selection activeCell="U14" sqref="U14"/>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7.42578125" hidden="1" customWidth="1" outlineLevel="1"/>
    <col min="8" max="9" width="16.28515625" hidden="1" customWidth="1" outlineLevel="1"/>
    <col min="10" max="10" width="33.5703125" customWidth="1" collapsed="1"/>
    <col min="11" max="11" width="4" style="3" bestFit="1" customWidth="1"/>
    <col min="12" max="12" width="37.7109375" customWidth="1"/>
    <col min="13" max="13" width="11.28515625" customWidth="1"/>
    <col min="14" max="14" width="8.42578125" style="242" customWidth="1"/>
    <col min="15" max="15" width="8.7109375" style="242" customWidth="1"/>
    <col min="16" max="16" width="8.42578125" style="242" customWidth="1"/>
    <col min="17" max="17" width="8.7109375" style="242" customWidth="1"/>
    <col min="18" max="18" width="9.7109375" style="242" customWidth="1" outlineLevel="1"/>
    <col min="19" max="19" width="62.85546875" style="242" customWidth="1" outlineLevel="1"/>
    <col min="20" max="20" width="9.7109375" style="242" customWidth="1"/>
    <col min="21" max="21" width="62.85546875" customWidth="1"/>
    <col min="22" max="23" width="19.42578125" customWidth="1"/>
    <col min="24" max="24" width="11.42578125" customWidth="1"/>
    <col min="25" max="25" width="12.42578125" customWidth="1"/>
    <col min="26" max="28" width="17.7109375" hidden="1" customWidth="1"/>
    <col min="29" max="29" width="13.28515625" hidden="1" customWidth="1"/>
    <col min="30" max="30" width="17.85546875" bestFit="1" customWidth="1"/>
  </cols>
  <sheetData>
    <row r="1" spans="1:29" x14ac:dyDescent="0.15">
      <c r="A1" s="4"/>
      <c r="B1" s="4"/>
      <c r="C1" s="4"/>
      <c r="D1" s="4"/>
      <c r="E1" s="4"/>
      <c r="F1" s="4"/>
      <c r="G1" s="43"/>
      <c r="H1" s="4"/>
      <c r="I1" s="4"/>
      <c r="J1" s="4"/>
      <c r="K1" s="25"/>
      <c r="L1" s="4"/>
      <c r="M1" s="4"/>
      <c r="N1" s="229"/>
      <c r="O1" s="229"/>
      <c r="P1" s="229"/>
      <c r="Q1" s="229"/>
      <c r="R1" s="229"/>
      <c r="S1" s="229"/>
      <c r="T1" s="229"/>
      <c r="U1" s="4"/>
      <c r="V1" s="4"/>
      <c r="W1" s="4"/>
      <c r="X1" s="4"/>
      <c r="Y1" s="4"/>
      <c r="Z1" s="4"/>
      <c r="AA1" s="4"/>
      <c r="AB1" s="4"/>
      <c r="AC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29" ht="11.25" x14ac:dyDescent="0.15">
      <c r="A4" s="16"/>
      <c r="B4" s="17"/>
      <c r="C4" s="22"/>
      <c r="D4" s="6"/>
      <c r="E4" s="6"/>
      <c r="F4" s="7"/>
      <c r="G4" s="44"/>
      <c r="H4" s="7"/>
      <c r="I4" s="7"/>
      <c r="J4" s="7"/>
      <c r="K4" s="26"/>
      <c r="L4" s="7"/>
      <c r="M4" s="7"/>
      <c r="N4" s="230"/>
      <c r="O4" s="230"/>
      <c r="P4" s="230"/>
      <c r="Q4" s="230"/>
      <c r="R4" s="230"/>
      <c r="S4" s="230"/>
      <c r="T4" s="230"/>
      <c r="U4" s="100"/>
      <c r="V4" s="16"/>
      <c r="W4" s="16"/>
      <c r="X4" s="204"/>
      <c r="Y4" s="166"/>
      <c r="AA4" s="5">
        <v>43160</v>
      </c>
      <c r="AB4" s="100"/>
      <c r="AC4" s="7"/>
    </row>
    <row r="5" spans="1:29" ht="11.25" x14ac:dyDescent="0.15">
      <c r="A5" s="6"/>
      <c r="B5" s="21"/>
      <c r="C5" s="23"/>
      <c r="D5" s="6"/>
      <c r="E5" s="6"/>
      <c r="F5" s="7"/>
      <c r="G5" s="44"/>
      <c r="H5" s="7"/>
      <c r="I5" s="7"/>
      <c r="J5" s="7"/>
      <c r="K5" s="26"/>
      <c r="L5" s="7"/>
      <c r="M5" s="7"/>
      <c r="N5" s="230"/>
      <c r="O5" s="230"/>
      <c r="P5" s="230"/>
      <c r="Q5" s="230"/>
      <c r="R5" s="230"/>
      <c r="S5" s="230"/>
      <c r="T5" s="230"/>
      <c r="U5" s="100"/>
      <c r="V5" s="6"/>
      <c r="W5" s="6"/>
      <c r="X5" s="204"/>
      <c r="Y5" s="167"/>
      <c r="AA5" s="8">
        <v>2018</v>
      </c>
      <c r="AB5" s="100"/>
      <c r="AC5" s="7"/>
    </row>
    <row r="6" spans="1:29" ht="11.25" x14ac:dyDescent="0.15">
      <c r="A6" s="6"/>
      <c r="B6" s="15"/>
      <c r="C6" s="6"/>
      <c r="D6" s="6"/>
      <c r="E6" s="6"/>
      <c r="F6" s="7"/>
      <c r="G6" s="44"/>
      <c r="H6" s="7"/>
      <c r="I6" s="7"/>
      <c r="J6" s="7"/>
      <c r="K6" s="26"/>
      <c r="L6" s="7"/>
      <c r="M6" s="7"/>
      <c r="N6" s="230"/>
      <c r="O6" s="230"/>
      <c r="P6" s="230"/>
      <c r="Q6" s="230"/>
      <c r="R6" s="230"/>
      <c r="S6" s="230"/>
      <c r="T6" s="230"/>
      <c r="U6" s="100"/>
      <c r="V6" s="6"/>
      <c r="W6" s="6"/>
      <c r="X6" s="15"/>
      <c r="Y6" s="6"/>
      <c r="Z6" s="7"/>
      <c r="AA6" s="100"/>
      <c r="AB6" s="100"/>
      <c r="AC6" s="7"/>
    </row>
    <row r="7" spans="1:29" ht="48" customHeight="1" x14ac:dyDescent="0.15">
      <c r="A7" s="401" t="s">
        <v>130</v>
      </c>
      <c r="B7" s="286"/>
      <c r="C7" s="286" t="s">
        <v>131</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row>
    <row r="8" spans="1:29" ht="6" customHeight="1" x14ac:dyDescent="0.15">
      <c r="A8" s="9"/>
      <c r="B8" s="9"/>
      <c r="C8" s="9"/>
      <c r="D8" s="9"/>
      <c r="E8" s="9"/>
      <c r="F8" s="10"/>
      <c r="G8" s="10"/>
      <c r="H8" s="10"/>
      <c r="I8" s="10"/>
      <c r="J8" s="10"/>
      <c r="K8" s="27"/>
      <c r="L8" s="10"/>
      <c r="M8" s="10"/>
      <c r="N8" s="237"/>
      <c r="O8" s="237"/>
      <c r="P8" s="237"/>
      <c r="Q8" s="237"/>
      <c r="R8" s="237"/>
      <c r="S8" s="237"/>
      <c r="T8" s="237"/>
      <c r="U8" s="102"/>
      <c r="V8" s="10"/>
      <c r="W8" s="10"/>
      <c r="X8" s="10"/>
      <c r="Y8" s="10"/>
      <c r="Z8" s="10"/>
      <c r="AA8" s="102"/>
      <c r="AB8" s="102"/>
      <c r="AC8" s="10"/>
    </row>
    <row r="9" spans="1:29" ht="27" customHeight="1" x14ac:dyDescent="0.15">
      <c r="A9" s="60" t="s">
        <v>6</v>
      </c>
      <c r="B9" s="264" t="s">
        <v>132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row>
    <row r="10" spans="1:29" ht="36.75" customHeight="1" x14ac:dyDescent="0.15">
      <c r="A10" s="12" t="s">
        <v>125</v>
      </c>
      <c r="B10" s="264" t="s">
        <v>133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row>
    <row r="11" spans="1:29" s="2" customFormat="1" ht="9.75" customHeight="1" x14ac:dyDescent="0.15">
      <c r="A11" s="9"/>
      <c r="B11" s="9"/>
      <c r="C11" s="9"/>
      <c r="D11" s="9"/>
      <c r="E11" s="9"/>
      <c r="F11" s="10"/>
      <c r="G11" s="10"/>
      <c r="H11" s="10"/>
      <c r="I11" s="10"/>
      <c r="J11" s="10"/>
      <c r="K11" s="27"/>
      <c r="L11" s="10"/>
      <c r="M11" s="10"/>
      <c r="N11" s="237"/>
      <c r="O11" s="237"/>
      <c r="P11" s="237"/>
      <c r="Q11" s="237"/>
      <c r="R11" s="237"/>
      <c r="S11" s="237"/>
      <c r="T11" s="237"/>
      <c r="U11" s="102"/>
      <c r="V11" s="10"/>
      <c r="W11" s="10"/>
      <c r="X11" s="10"/>
      <c r="Y11" s="10"/>
      <c r="Z11" s="10"/>
      <c r="AA11" s="102"/>
      <c r="AB11" s="102"/>
      <c r="AC11" s="10"/>
    </row>
    <row r="12" spans="1:29" s="3" customFormat="1" x14ac:dyDescent="0.15">
      <c r="A12" s="390"/>
      <c r="B12" s="391"/>
      <c r="C12" s="391"/>
      <c r="D12" s="391"/>
      <c r="E12" s="392"/>
      <c r="F12" s="273" t="s">
        <v>115</v>
      </c>
      <c r="G12" s="273"/>
      <c r="H12" s="273"/>
      <c r="I12" s="273"/>
      <c r="J12" s="273"/>
      <c r="K12" s="273"/>
      <c r="L12" s="273"/>
      <c r="M12" s="273"/>
      <c r="N12" s="396" t="s">
        <v>18</v>
      </c>
      <c r="O12" s="396"/>
      <c r="P12" s="396"/>
      <c r="Q12" s="396"/>
      <c r="R12" s="388" t="s">
        <v>447</v>
      </c>
      <c r="S12" s="389"/>
      <c r="T12" s="259" t="s">
        <v>447</v>
      </c>
      <c r="U12" s="260"/>
      <c r="V12" s="274" t="s">
        <v>84</v>
      </c>
      <c r="W12" s="274" t="s">
        <v>25</v>
      </c>
      <c r="X12" s="274" t="s">
        <v>8</v>
      </c>
      <c r="Y12" s="274"/>
      <c r="Z12" s="274" t="s">
        <v>9</v>
      </c>
      <c r="AA12" s="274"/>
      <c r="AB12" s="274"/>
      <c r="AC12" s="274"/>
    </row>
    <row r="13" spans="1:29" s="3" customFormat="1" ht="42" x14ac:dyDescent="0.15">
      <c r="A13" s="71" t="s">
        <v>1</v>
      </c>
      <c r="B13" s="71" t="s">
        <v>2</v>
      </c>
      <c r="C13" s="71" t="s">
        <v>3</v>
      </c>
      <c r="D13" s="71" t="s">
        <v>4</v>
      </c>
      <c r="E13" s="11" t="s">
        <v>5</v>
      </c>
      <c r="F13" s="11" t="s">
        <v>112</v>
      </c>
      <c r="G13" s="71" t="s">
        <v>106</v>
      </c>
      <c r="H13" s="71" t="s">
        <v>101</v>
      </c>
      <c r="I13" s="71" t="s">
        <v>102</v>
      </c>
      <c r="J13" s="11" t="s">
        <v>100</v>
      </c>
      <c r="K13" s="128" t="s">
        <v>107</v>
      </c>
      <c r="L13" s="11" t="s">
        <v>91</v>
      </c>
      <c r="M13" s="71" t="s">
        <v>7</v>
      </c>
      <c r="N13" s="231" t="s">
        <v>14</v>
      </c>
      <c r="O13" s="231" t="s">
        <v>15</v>
      </c>
      <c r="P13" s="231" t="s">
        <v>16</v>
      </c>
      <c r="Q13" s="231" t="s">
        <v>17</v>
      </c>
      <c r="R13" s="185" t="s">
        <v>14</v>
      </c>
      <c r="S13" s="238" t="s">
        <v>448</v>
      </c>
      <c r="T13" s="185" t="s">
        <v>558</v>
      </c>
      <c r="U13" s="186" t="s">
        <v>559</v>
      </c>
      <c r="V13" s="274"/>
      <c r="W13" s="274"/>
      <c r="X13" s="71" t="s">
        <v>10</v>
      </c>
      <c r="Y13" s="71" t="s">
        <v>11</v>
      </c>
      <c r="Z13" s="71" t="s">
        <v>12</v>
      </c>
      <c r="AA13" s="128" t="s">
        <v>353</v>
      </c>
      <c r="AB13" s="128" t="s">
        <v>351</v>
      </c>
      <c r="AC13" s="71" t="s">
        <v>13</v>
      </c>
    </row>
    <row r="14" spans="1:29" ht="94.5" x14ac:dyDescent="0.15">
      <c r="A14" s="256" t="s">
        <v>21</v>
      </c>
      <c r="B14" s="256" t="s">
        <v>214</v>
      </c>
      <c r="C14" s="256" t="s">
        <v>138</v>
      </c>
      <c r="D14" s="256" t="s">
        <v>38</v>
      </c>
      <c r="E14" s="256" t="s">
        <v>139</v>
      </c>
      <c r="F14" s="256" t="s">
        <v>242</v>
      </c>
      <c r="G14" s="256">
        <v>10</v>
      </c>
      <c r="H14" s="256" t="s">
        <v>362</v>
      </c>
      <c r="I14" s="256" t="s">
        <v>414</v>
      </c>
      <c r="J14" s="143" t="s">
        <v>415</v>
      </c>
      <c r="K14" s="129">
        <v>56</v>
      </c>
      <c r="L14" s="143" t="s">
        <v>287</v>
      </c>
      <c r="M14" s="256" t="s">
        <v>24</v>
      </c>
      <c r="N14" s="196">
        <v>0</v>
      </c>
      <c r="O14" s="196">
        <v>1</v>
      </c>
      <c r="P14" s="196">
        <v>1</v>
      </c>
      <c r="Q14" s="196">
        <v>1</v>
      </c>
      <c r="R14" s="201">
        <v>0</v>
      </c>
      <c r="S14" s="239" t="s">
        <v>462</v>
      </c>
      <c r="T14" s="201">
        <v>1</v>
      </c>
      <c r="U14" s="213" t="s">
        <v>672</v>
      </c>
      <c r="V14" s="141" t="s">
        <v>307</v>
      </c>
      <c r="W14" s="129" t="s">
        <v>255</v>
      </c>
      <c r="X14" s="175">
        <v>43132</v>
      </c>
      <c r="Y14" s="175">
        <v>43312</v>
      </c>
      <c r="Z14" s="393">
        <f>+GETPIVOTDATA("Valor P.A.A O ESTIMADO",[1]metas!$A$1,"Meta 2018","Política de Fortalecimiento organizacional y simplificación de procesos implementada")</f>
        <v>0</v>
      </c>
      <c r="AA14" s="393">
        <v>0</v>
      </c>
      <c r="AB14" s="393">
        <v>0</v>
      </c>
      <c r="AC14" s="256" t="s">
        <v>247</v>
      </c>
    </row>
    <row r="15" spans="1:29" ht="73.5" x14ac:dyDescent="0.15">
      <c r="A15" s="257"/>
      <c r="B15" s="257"/>
      <c r="C15" s="257"/>
      <c r="D15" s="257"/>
      <c r="E15" s="257"/>
      <c r="F15" s="257"/>
      <c r="G15" s="257"/>
      <c r="H15" s="257"/>
      <c r="I15" s="257"/>
      <c r="J15" s="143" t="s">
        <v>288</v>
      </c>
      <c r="K15" s="129">
        <v>57</v>
      </c>
      <c r="L15" s="143" t="s">
        <v>334</v>
      </c>
      <c r="M15" s="257"/>
      <c r="N15" s="196">
        <v>0</v>
      </c>
      <c r="O15" s="196">
        <v>0</v>
      </c>
      <c r="P15" s="196">
        <v>0</v>
      </c>
      <c r="Q15" s="196">
        <v>1</v>
      </c>
      <c r="R15" s="196">
        <v>0.25</v>
      </c>
      <c r="S15" s="240" t="s">
        <v>463</v>
      </c>
      <c r="T15" s="196">
        <v>0.5</v>
      </c>
      <c r="U15" s="212" t="s">
        <v>568</v>
      </c>
      <c r="V15" s="143" t="s">
        <v>416</v>
      </c>
      <c r="W15" s="147" t="s">
        <v>308</v>
      </c>
      <c r="X15" s="175">
        <v>43160</v>
      </c>
      <c r="Y15" s="175">
        <v>43455</v>
      </c>
      <c r="Z15" s="394"/>
      <c r="AA15" s="394"/>
      <c r="AB15" s="394"/>
      <c r="AC15" s="257"/>
    </row>
    <row r="16" spans="1:29" ht="63" x14ac:dyDescent="0.15">
      <c r="A16" s="257"/>
      <c r="B16" s="257"/>
      <c r="C16" s="257"/>
      <c r="D16" s="257"/>
      <c r="E16" s="257"/>
      <c r="F16" s="257"/>
      <c r="G16" s="257"/>
      <c r="H16" s="257"/>
      <c r="I16" s="257"/>
      <c r="J16" s="397" t="s">
        <v>194</v>
      </c>
      <c r="K16" s="137">
        <v>58</v>
      </c>
      <c r="L16" s="143" t="s">
        <v>195</v>
      </c>
      <c r="M16" s="257"/>
      <c r="N16" s="196">
        <v>0</v>
      </c>
      <c r="O16" s="196">
        <v>0</v>
      </c>
      <c r="P16" s="196">
        <v>0</v>
      </c>
      <c r="Q16" s="196">
        <v>1</v>
      </c>
      <c r="R16" s="196">
        <v>1</v>
      </c>
      <c r="S16" s="240" t="s">
        <v>647</v>
      </c>
      <c r="T16" s="196">
        <v>1</v>
      </c>
      <c r="U16" s="212" t="s">
        <v>647</v>
      </c>
      <c r="V16" s="143" t="s">
        <v>259</v>
      </c>
      <c r="W16" s="147" t="s">
        <v>300</v>
      </c>
      <c r="X16" s="175">
        <v>43132</v>
      </c>
      <c r="Y16" s="175">
        <v>43190</v>
      </c>
      <c r="Z16" s="394"/>
      <c r="AA16" s="394"/>
      <c r="AB16" s="394"/>
      <c r="AC16" s="257"/>
    </row>
    <row r="17" spans="1:31" ht="52.5" x14ac:dyDescent="0.15">
      <c r="A17" s="258"/>
      <c r="B17" s="258"/>
      <c r="C17" s="258"/>
      <c r="D17" s="258"/>
      <c r="E17" s="258"/>
      <c r="F17" s="258"/>
      <c r="G17" s="258"/>
      <c r="H17" s="258"/>
      <c r="I17" s="258"/>
      <c r="J17" s="397"/>
      <c r="K17" s="137">
        <v>59</v>
      </c>
      <c r="L17" s="143" t="s">
        <v>417</v>
      </c>
      <c r="M17" s="258"/>
      <c r="N17" s="196">
        <v>0.25</v>
      </c>
      <c r="O17" s="196">
        <v>0.5</v>
      </c>
      <c r="P17" s="196">
        <v>0.75</v>
      </c>
      <c r="Q17" s="196">
        <v>1</v>
      </c>
      <c r="R17" s="196">
        <v>0</v>
      </c>
      <c r="S17" s="240" t="s">
        <v>464</v>
      </c>
      <c r="T17" s="196">
        <v>0.5</v>
      </c>
      <c r="U17" s="252" t="s">
        <v>669</v>
      </c>
      <c r="V17" s="143" t="s">
        <v>259</v>
      </c>
      <c r="W17" s="147" t="s">
        <v>300</v>
      </c>
      <c r="X17" s="175">
        <v>43199</v>
      </c>
      <c r="Y17" s="175">
        <v>43455</v>
      </c>
      <c r="Z17" s="395"/>
      <c r="AA17" s="395"/>
      <c r="AB17" s="395"/>
      <c r="AC17" s="258"/>
    </row>
    <row r="18" spans="1:31" ht="39.75" customHeight="1" x14ac:dyDescent="0.15">
      <c r="A18" s="60" t="s">
        <v>124</v>
      </c>
      <c r="B18" s="264" t="s">
        <v>134</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31" ht="11.25" x14ac:dyDescent="0.15">
      <c r="A19" s="9"/>
      <c r="B19" s="9" t="s">
        <v>208</v>
      </c>
      <c r="C19" s="9"/>
      <c r="D19" s="9"/>
      <c r="E19" s="9"/>
      <c r="F19" s="10"/>
      <c r="G19" s="10"/>
      <c r="H19" s="10"/>
      <c r="I19" s="10"/>
      <c r="J19" s="10"/>
      <c r="K19" s="27"/>
      <c r="L19" s="10"/>
      <c r="M19" s="10"/>
      <c r="N19" s="237"/>
      <c r="O19" s="237"/>
      <c r="P19" s="237"/>
      <c r="Q19" s="237"/>
      <c r="R19" s="237"/>
      <c r="S19" s="237"/>
      <c r="T19" s="237"/>
      <c r="U19" s="102"/>
      <c r="V19" s="10"/>
      <c r="W19" s="10"/>
      <c r="X19" s="10"/>
      <c r="Y19" s="10"/>
      <c r="Z19" s="10"/>
      <c r="AA19" s="102"/>
      <c r="AB19" s="102"/>
      <c r="AC19" s="10"/>
    </row>
    <row r="20" spans="1:31" x14ac:dyDescent="0.15">
      <c r="A20" s="390" t="s">
        <v>0</v>
      </c>
      <c r="B20" s="391"/>
      <c r="C20" s="391"/>
      <c r="D20" s="391"/>
      <c r="E20" s="392"/>
      <c r="F20" s="273" t="s">
        <v>115</v>
      </c>
      <c r="G20" s="273"/>
      <c r="H20" s="273"/>
      <c r="I20" s="273"/>
      <c r="J20" s="273"/>
      <c r="K20" s="273"/>
      <c r="L20" s="273"/>
      <c r="M20" s="273"/>
      <c r="N20" s="396" t="s">
        <v>18</v>
      </c>
      <c r="O20" s="396"/>
      <c r="P20" s="396"/>
      <c r="Q20" s="396"/>
      <c r="R20" s="388" t="s">
        <v>447</v>
      </c>
      <c r="S20" s="389"/>
      <c r="T20" s="259" t="s">
        <v>447</v>
      </c>
      <c r="U20" s="260"/>
      <c r="V20" s="274" t="s">
        <v>84</v>
      </c>
      <c r="W20" s="274" t="s">
        <v>25</v>
      </c>
      <c r="X20" s="274" t="s">
        <v>8</v>
      </c>
      <c r="Y20" s="274"/>
      <c r="Z20" s="274" t="s">
        <v>9</v>
      </c>
      <c r="AA20" s="274"/>
      <c r="AB20" s="274"/>
      <c r="AC20" s="274"/>
    </row>
    <row r="21" spans="1:31" ht="42" x14ac:dyDescent="0.15">
      <c r="A21" s="62" t="s">
        <v>1</v>
      </c>
      <c r="B21" s="62" t="s">
        <v>2</v>
      </c>
      <c r="C21" s="62" t="s">
        <v>3</v>
      </c>
      <c r="D21" s="62" t="s">
        <v>4</v>
      </c>
      <c r="E21" s="11" t="s">
        <v>5</v>
      </c>
      <c r="F21" s="11" t="s">
        <v>112</v>
      </c>
      <c r="G21" s="62" t="s">
        <v>106</v>
      </c>
      <c r="H21" s="62" t="s">
        <v>101</v>
      </c>
      <c r="I21" s="62" t="s">
        <v>102</v>
      </c>
      <c r="J21" s="11" t="s">
        <v>100</v>
      </c>
      <c r="K21" s="128" t="s">
        <v>107</v>
      </c>
      <c r="L21" s="11" t="s">
        <v>91</v>
      </c>
      <c r="M21" s="62" t="s">
        <v>7</v>
      </c>
      <c r="N21" s="231" t="s">
        <v>14</v>
      </c>
      <c r="O21" s="231" t="s">
        <v>15</v>
      </c>
      <c r="P21" s="231" t="s">
        <v>16</v>
      </c>
      <c r="Q21" s="231" t="s">
        <v>17</v>
      </c>
      <c r="R21" s="185" t="s">
        <v>14</v>
      </c>
      <c r="S21" s="238" t="s">
        <v>448</v>
      </c>
      <c r="T21" s="185" t="s">
        <v>558</v>
      </c>
      <c r="U21" s="186" t="s">
        <v>559</v>
      </c>
      <c r="V21" s="274"/>
      <c r="W21" s="274"/>
      <c r="X21" s="62" t="s">
        <v>10</v>
      </c>
      <c r="Y21" s="62" t="s">
        <v>11</v>
      </c>
      <c r="Z21" s="62" t="s">
        <v>12</v>
      </c>
      <c r="AA21" s="128" t="s">
        <v>12</v>
      </c>
      <c r="AB21" s="128" t="s">
        <v>12</v>
      </c>
      <c r="AC21" s="62" t="s">
        <v>13</v>
      </c>
    </row>
    <row r="22" spans="1:31" ht="73.5" x14ac:dyDescent="0.15">
      <c r="A22" s="256" t="s">
        <v>21</v>
      </c>
      <c r="B22" s="256" t="s">
        <v>205</v>
      </c>
      <c r="C22" s="256" t="s">
        <v>138</v>
      </c>
      <c r="D22" s="256" t="s">
        <v>38</v>
      </c>
      <c r="E22" s="256" t="s">
        <v>206</v>
      </c>
      <c r="F22" s="256" t="s">
        <v>207</v>
      </c>
      <c r="G22" s="256">
        <v>10</v>
      </c>
      <c r="H22" s="256" t="s">
        <v>362</v>
      </c>
      <c r="I22" s="256" t="s">
        <v>414</v>
      </c>
      <c r="J22" s="74" t="s">
        <v>652</v>
      </c>
      <c r="K22" s="137">
        <v>60</v>
      </c>
      <c r="L22" s="64" t="s">
        <v>135</v>
      </c>
      <c r="M22" s="256" t="s">
        <v>24</v>
      </c>
      <c r="N22" s="196">
        <v>0</v>
      </c>
      <c r="O22" s="196">
        <v>0.25</v>
      </c>
      <c r="P22" s="196">
        <v>0.5</v>
      </c>
      <c r="Q22" s="196">
        <v>1</v>
      </c>
      <c r="R22" s="196">
        <v>0</v>
      </c>
      <c r="S22" s="240" t="s">
        <v>525</v>
      </c>
      <c r="T22" s="196">
        <v>0.25</v>
      </c>
      <c r="U22" s="212" t="s">
        <v>596</v>
      </c>
      <c r="V22" s="58" t="s">
        <v>307</v>
      </c>
      <c r="W22" s="58" t="s">
        <v>255</v>
      </c>
      <c r="X22" s="175">
        <v>43191</v>
      </c>
      <c r="Y22" s="175">
        <v>43462</v>
      </c>
      <c r="Z22" s="393">
        <v>0</v>
      </c>
      <c r="AA22" s="393">
        <v>0</v>
      </c>
      <c r="AB22" s="393">
        <v>0</v>
      </c>
      <c r="AC22" s="256" t="s">
        <v>247</v>
      </c>
    </row>
    <row r="23" spans="1:31" ht="210" x14ac:dyDescent="0.15">
      <c r="A23" s="258"/>
      <c r="B23" s="258"/>
      <c r="C23" s="258"/>
      <c r="D23" s="258"/>
      <c r="E23" s="258"/>
      <c r="F23" s="258"/>
      <c r="G23" s="258"/>
      <c r="H23" s="258"/>
      <c r="I23" s="258"/>
      <c r="J23" s="252" t="s">
        <v>418</v>
      </c>
      <c r="K23" s="251">
        <v>61</v>
      </c>
      <c r="L23" s="252" t="s">
        <v>369</v>
      </c>
      <c r="M23" s="258"/>
      <c r="N23" s="196">
        <v>0.25</v>
      </c>
      <c r="O23" s="196">
        <v>0.5</v>
      </c>
      <c r="P23" s="196">
        <v>0.75</v>
      </c>
      <c r="Q23" s="196">
        <v>1</v>
      </c>
      <c r="R23" s="196">
        <v>1</v>
      </c>
      <c r="S23" s="240" t="s">
        <v>526</v>
      </c>
      <c r="T23" s="196">
        <v>0.5</v>
      </c>
      <c r="U23" s="252" t="s">
        <v>670</v>
      </c>
      <c r="V23" s="58" t="s">
        <v>252</v>
      </c>
      <c r="W23" s="58" t="s">
        <v>253</v>
      </c>
      <c r="X23" s="175">
        <v>43191</v>
      </c>
      <c r="Y23" s="175">
        <v>43462</v>
      </c>
      <c r="Z23" s="395"/>
      <c r="AA23" s="395"/>
      <c r="AB23" s="395"/>
      <c r="AC23" s="258"/>
      <c r="AD23" s="96"/>
      <c r="AE23" s="96"/>
    </row>
    <row r="24" spans="1:31" ht="32.25" customHeight="1" x14ac:dyDescent="0.15">
      <c r="A24" s="60" t="s">
        <v>136</v>
      </c>
      <c r="B24" s="264" t="s">
        <v>137</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row>
    <row r="25" spans="1:31" ht="11.25" x14ac:dyDescent="0.15">
      <c r="A25" s="9"/>
      <c r="B25" s="9"/>
      <c r="C25" s="9"/>
      <c r="D25" s="9"/>
      <c r="E25" s="9"/>
      <c r="F25" s="10"/>
      <c r="G25" s="10"/>
      <c r="H25" s="10"/>
      <c r="I25" s="10"/>
      <c r="J25" s="10"/>
      <c r="K25" s="27"/>
      <c r="L25" s="10"/>
      <c r="M25" s="10"/>
      <c r="N25" s="237"/>
      <c r="O25" s="237"/>
      <c r="P25" s="237"/>
      <c r="Q25" s="237"/>
      <c r="R25" s="237"/>
      <c r="S25" s="237"/>
      <c r="T25" s="237"/>
      <c r="U25" s="102"/>
      <c r="V25" s="10"/>
      <c r="W25" s="10"/>
      <c r="X25" s="10"/>
      <c r="Y25" s="10"/>
      <c r="Z25" s="10"/>
      <c r="AA25" s="102"/>
      <c r="AB25" s="102"/>
      <c r="AC25" s="10"/>
    </row>
    <row r="26" spans="1:31" x14ac:dyDescent="0.15">
      <c r="A26" s="390" t="s">
        <v>0</v>
      </c>
      <c r="B26" s="391"/>
      <c r="C26" s="391"/>
      <c r="D26" s="391"/>
      <c r="E26" s="392"/>
      <c r="F26" s="273" t="s">
        <v>115</v>
      </c>
      <c r="G26" s="273"/>
      <c r="H26" s="273"/>
      <c r="I26" s="273"/>
      <c r="J26" s="273"/>
      <c r="K26" s="273"/>
      <c r="L26" s="273"/>
      <c r="M26" s="273"/>
      <c r="N26" s="396" t="s">
        <v>18</v>
      </c>
      <c r="O26" s="396"/>
      <c r="P26" s="396"/>
      <c r="Q26" s="396"/>
      <c r="R26" s="388" t="s">
        <v>447</v>
      </c>
      <c r="S26" s="389"/>
      <c r="T26" s="259" t="s">
        <v>447</v>
      </c>
      <c r="U26" s="260"/>
      <c r="V26" s="274" t="s">
        <v>84</v>
      </c>
      <c r="W26" s="274" t="s">
        <v>25</v>
      </c>
      <c r="X26" s="274" t="s">
        <v>8</v>
      </c>
      <c r="Y26" s="274"/>
      <c r="Z26" s="274" t="s">
        <v>9</v>
      </c>
      <c r="AA26" s="274"/>
      <c r="AB26" s="274"/>
      <c r="AC26" s="274"/>
    </row>
    <row r="27" spans="1:31" ht="42" x14ac:dyDescent="0.15">
      <c r="A27" s="62" t="s">
        <v>1</v>
      </c>
      <c r="B27" s="62" t="s">
        <v>2</v>
      </c>
      <c r="C27" s="62" t="s">
        <v>3</v>
      </c>
      <c r="D27" s="62" t="s">
        <v>4</v>
      </c>
      <c r="E27" s="11" t="s">
        <v>5</v>
      </c>
      <c r="F27" s="11" t="s">
        <v>112</v>
      </c>
      <c r="G27" s="62" t="s">
        <v>106</v>
      </c>
      <c r="H27" s="62" t="s">
        <v>101</v>
      </c>
      <c r="I27" s="62" t="s">
        <v>102</v>
      </c>
      <c r="J27" s="11" t="s">
        <v>100</v>
      </c>
      <c r="K27" s="128" t="s">
        <v>107</v>
      </c>
      <c r="L27" s="11" t="s">
        <v>91</v>
      </c>
      <c r="M27" s="62" t="s">
        <v>7</v>
      </c>
      <c r="N27" s="231" t="s">
        <v>14</v>
      </c>
      <c r="O27" s="231" t="s">
        <v>15</v>
      </c>
      <c r="P27" s="231" t="s">
        <v>16</v>
      </c>
      <c r="Q27" s="231" t="s">
        <v>17</v>
      </c>
      <c r="R27" s="185" t="s">
        <v>14</v>
      </c>
      <c r="S27" s="238" t="s">
        <v>448</v>
      </c>
      <c r="T27" s="185" t="s">
        <v>558</v>
      </c>
      <c r="U27" s="186" t="s">
        <v>559</v>
      </c>
      <c r="V27" s="274"/>
      <c r="W27" s="274"/>
      <c r="X27" s="62" t="s">
        <v>10</v>
      </c>
      <c r="Y27" s="62" t="s">
        <v>11</v>
      </c>
      <c r="Z27" s="62" t="s">
        <v>12</v>
      </c>
      <c r="AA27" s="128" t="s">
        <v>12</v>
      </c>
      <c r="AB27" s="128" t="s">
        <v>12</v>
      </c>
      <c r="AC27" s="62" t="s">
        <v>13</v>
      </c>
    </row>
    <row r="28" spans="1:31" ht="252" x14ac:dyDescent="0.15">
      <c r="A28" s="398" t="s">
        <v>21</v>
      </c>
      <c r="B28" s="398" t="s">
        <v>38</v>
      </c>
      <c r="C28" s="398" t="s">
        <v>37</v>
      </c>
      <c r="D28" s="398" t="s">
        <v>36</v>
      </c>
      <c r="E28" s="256" t="s">
        <v>35</v>
      </c>
      <c r="F28" s="398" t="s">
        <v>419</v>
      </c>
      <c r="G28" s="256">
        <v>10</v>
      </c>
      <c r="H28" s="256" t="s">
        <v>362</v>
      </c>
      <c r="I28" s="256" t="s">
        <v>414</v>
      </c>
      <c r="J28" s="398" t="s">
        <v>289</v>
      </c>
      <c r="K28" s="129">
        <v>62</v>
      </c>
      <c r="L28" s="143" t="s">
        <v>290</v>
      </c>
      <c r="M28" s="256" t="s">
        <v>24</v>
      </c>
      <c r="N28" s="196">
        <v>0</v>
      </c>
      <c r="O28" s="196">
        <v>0</v>
      </c>
      <c r="P28" s="196">
        <v>0</v>
      </c>
      <c r="Q28" s="196">
        <v>1</v>
      </c>
      <c r="R28" s="196">
        <v>0.19</v>
      </c>
      <c r="S28" s="240" t="s">
        <v>648</v>
      </c>
      <c r="T28" s="196">
        <v>0.5</v>
      </c>
      <c r="U28" s="212" t="s">
        <v>653</v>
      </c>
      <c r="V28" s="256" t="s">
        <v>254</v>
      </c>
      <c r="W28" s="256" t="s">
        <v>255</v>
      </c>
      <c r="X28" s="175">
        <v>43129</v>
      </c>
      <c r="Y28" s="175">
        <v>43455</v>
      </c>
      <c r="Z28" s="334">
        <f>+GETPIVOTDATA("Valor P.A.A O ESTIMADO",[1]metas!$A$1,"Meta 2018","Politica gobierno digital implementado")</f>
        <v>148451510</v>
      </c>
      <c r="AA28" s="334">
        <v>148451510</v>
      </c>
      <c r="AB28" s="334">
        <v>145151510</v>
      </c>
      <c r="AC28" s="256" t="s">
        <v>251</v>
      </c>
    </row>
    <row r="29" spans="1:31" ht="63" x14ac:dyDescent="0.15">
      <c r="A29" s="400"/>
      <c r="B29" s="400"/>
      <c r="C29" s="400"/>
      <c r="D29" s="400"/>
      <c r="E29" s="257"/>
      <c r="F29" s="399"/>
      <c r="G29" s="257"/>
      <c r="H29" s="257"/>
      <c r="I29" s="257"/>
      <c r="J29" s="399"/>
      <c r="K29" s="129">
        <v>63</v>
      </c>
      <c r="L29" s="143" t="s">
        <v>291</v>
      </c>
      <c r="M29" s="257"/>
      <c r="N29" s="196">
        <v>0</v>
      </c>
      <c r="O29" s="196">
        <v>0</v>
      </c>
      <c r="P29" s="196">
        <v>0.33</v>
      </c>
      <c r="Q29" s="196">
        <v>1</v>
      </c>
      <c r="R29" s="196">
        <v>0</v>
      </c>
      <c r="S29" s="240" t="s">
        <v>465</v>
      </c>
      <c r="T29" s="196">
        <v>0.2</v>
      </c>
      <c r="U29" s="212" t="s">
        <v>636</v>
      </c>
      <c r="V29" s="257"/>
      <c r="W29" s="257"/>
      <c r="X29" s="175">
        <v>43191</v>
      </c>
      <c r="Y29" s="175">
        <v>43462</v>
      </c>
      <c r="Z29" s="335"/>
      <c r="AA29" s="335"/>
      <c r="AB29" s="335"/>
      <c r="AC29" s="257"/>
    </row>
    <row r="30" spans="1:31" ht="126" x14ac:dyDescent="0.15">
      <c r="A30" s="400"/>
      <c r="B30" s="400"/>
      <c r="C30" s="400"/>
      <c r="D30" s="400"/>
      <c r="E30" s="257"/>
      <c r="F30" s="398" t="s">
        <v>420</v>
      </c>
      <c r="G30" s="257"/>
      <c r="H30" s="257"/>
      <c r="I30" s="257"/>
      <c r="J30" s="141" t="s">
        <v>292</v>
      </c>
      <c r="K30" s="137">
        <v>64</v>
      </c>
      <c r="L30" s="143" t="s">
        <v>335</v>
      </c>
      <c r="M30" s="257"/>
      <c r="N30" s="196">
        <v>0.33</v>
      </c>
      <c r="O30" s="196">
        <v>0.67300000000000004</v>
      </c>
      <c r="P30" s="196">
        <v>1</v>
      </c>
      <c r="Q30" s="196">
        <v>1</v>
      </c>
      <c r="R30" s="196">
        <v>0.67</v>
      </c>
      <c r="S30" s="240" t="s">
        <v>637</v>
      </c>
      <c r="T30" s="196">
        <v>1</v>
      </c>
      <c r="U30" s="212" t="s">
        <v>638</v>
      </c>
      <c r="V30" s="257"/>
      <c r="W30" s="257"/>
      <c r="X30" s="175">
        <v>43157</v>
      </c>
      <c r="Y30" s="175">
        <v>43462</v>
      </c>
      <c r="Z30" s="335"/>
      <c r="AA30" s="335"/>
      <c r="AB30" s="335"/>
      <c r="AC30" s="257"/>
    </row>
    <row r="31" spans="1:31" ht="210" x14ac:dyDescent="0.15">
      <c r="A31" s="400"/>
      <c r="B31" s="400"/>
      <c r="C31" s="400"/>
      <c r="D31" s="400"/>
      <c r="E31" s="258"/>
      <c r="F31" s="400"/>
      <c r="G31" s="258"/>
      <c r="H31" s="258"/>
      <c r="I31" s="258"/>
      <c r="J31" s="143" t="s">
        <v>293</v>
      </c>
      <c r="K31" s="137">
        <v>65</v>
      </c>
      <c r="L31" s="143" t="s">
        <v>421</v>
      </c>
      <c r="M31" s="258"/>
      <c r="N31" s="196">
        <v>0</v>
      </c>
      <c r="O31" s="196">
        <v>0.25</v>
      </c>
      <c r="P31" s="196">
        <v>0.5</v>
      </c>
      <c r="Q31" s="196">
        <v>1</v>
      </c>
      <c r="R31" s="196">
        <v>0.34599999999999997</v>
      </c>
      <c r="S31" s="240" t="s">
        <v>654</v>
      </c>
      <c r="T31" s="196">
        <v>0.63600000000000001</v>
      </c>
      <c r="U31" s="212" t="s">
        <v>655</v>
      </c>
      <c r="V31" s="257"/>
      <c r="W31" s="257"/>
      <c r="X31" s="175">
        <v>43191</v>
      </c>
      <c r="Y31" s="175">
        <v>43462</v>
      </c>
      <c r="Z31" s="335"/>
      <c r="AA31" s="336"/>
      <c r="AB31" s="335"/>
      <c r="AC31" s="257"/>
    </row>
    <row r="32" spans="1:31" ht="11.25" x14ac:dyDescent="0.15">
      <c r="A32" s="60" t="s">
        <v>141</v>
      </c>
      <c r="B32" s="264" t="s">
        <v>142</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row>
    <row r="33" spans="1:29" ht="11.25" x14ac:dyDescent="0.15">
      <c r="A33" s="9"/>
      <c r="B33" s="9"/>
      <c r="C33" s="9"/>
      <c r="D33" s="9"/>
      <c r="E33" s="9"/>
      <c r="F33" s="10"/>
      <c r="G33" s="10"/>
      <c r="H33" s="10"/>
      <c r="I33" s="10"/>
      <c r="J33" s="10"/>
      <c r="K33" s="27"/>
      <c r="L33" s="10"/>
      <c r="M33" s="10"/>
      <c r="N33" s="237"/>
      <c r="O33" s="237"/>
      <c r="P33" s="237"/>
      <c r="Q33" s="237"/>
      <c r="R33" s="237"/>
      <c r="S33" s="237"/>
      <c r="T33" s="237"/>
      <c r="U33" s="102"/>
      <c r="V33" s="10"/>
      <c r="W33" s="10"/>
      <c r="X33" s="10"/>
      <c r="Y33" s="10"/>
      <c r="Z33" s="10"/>
      <c r="AA33" s="102"/>
      <c r="AB33" s="102"/>
      <c r="AC33" s="10"/>
    </row>
    <row r="34" spans="1:29" ht="10.5" customHeight="1" x14ac:dyDescent="0.15">
      <c r="A34" s="390" t="s">
        <v>0</v>
      </c>
      <c r="B34" s="391"/>
      <c r="C34" s="391"/>
      <c r="D34" s="391"/>
      <c r="E34" s="392"/>
      <c r="F34" s="273" t="s">
        <v>115</v>
      </c>
      <c r="G34" s="273"/>
      <c r="H34" s="273"/>
      <c r="I34" s="273"/>
      <c r="J34" s="273"/>
      <c r="K34" s="273"/>
      <c r="L34" s="273"/>
      <c r="M34" s="273"/>
      <c r="N34" s="396" t="s">
        <v>18</v>
      </c>
      <c r="O34" s="396"/>
      <c r="P34" s="396"/>
      <c r="Q34" s="396"/>
      <c r="R34" s="388" t="s">
        <v>447</v>
      </c>
      <c r="S34" s="389"/>
      <c r="T34" s="259" t="s">
        <v>447</v>
      </c>
      <c r="U34" s="260"/>
      <c r="V34" s="274" t="s">
        <v>84</v>
      </c>
      <c r="W34" s="274" t="s">
        <v>25</v>
      </c>
      <c r="X34" s="274" t="s">
        <v>8</v>
      </c>
      <c r="Y34" s="274"/>
      <c r="Z34" s="274" t="s">
        <v>9</v>
      </c>
      <c r="AA34" s="274"/>
      <c r="AB34" s="274"/>
      <c r="AC34" s="274"/>
    </row>
    <row r="35" spans="1:29" ht="42" x14ac:dyDescent="0.15">
      <c r="A35" s="62" t="s">
        <v>1</v>
      </c>
      <c r="B35" s="62" t="s">
        <v>2</v>
      </c>
      <c r="C35" s="62" t="s">
        <v>3</v>
      </c>
      <c r="D35" s="62" t="s">
        <v>4</v>
      </c>
      <c r="E35" s="11" t="s">
        <v>5</v>
      </c>
      <c r="F35" s="11" t="s">
        <v>112</v>
      </c>
      <c r="G35" s="62" t="s">
        <v>106</v>
      </c>
      <c r="H35" s="62" t="s">
        <v>101</v>
      </c>
      <c r="I35" s="62" t="s">
        <v>102</v>
      </c>
      <c r="J35" s="11" t="s">
        <v>100</v>
      </c>
      <c r="K35" s="128" t="s">
        <v>107</v>
      </c>
      <c r="L35" s="11" t="s">
        <v>91</v>
      </c>
      <c r="M35" s="62" t="s">
        <v>7</v>
      </c>
      <c r="N35" s="231" t="s">
        <v>14</v>
      </c>
      <c r="O35" s="231" t="s">
        <v>15</v>
      </c>
      <c r="P35" s="231" t="s">
        <v>16</v>
      </c>
      <c r="Q35" s="231" t="s">
        <v>17</v>
      </c>
      <c r="R35" s="185" t="s">
        <v>14</v>
      </c>
      <c r="S35" s="238" t="s">
        <v>448</v>
      </c>
      <c r="T35" s="185" t="s">
        <v>558</v>
      </c>
      <c r="U35" s="186" t="s">
        <v>559</v>
      </c>
      <c r="V35" s="274"/>
      <c r="W35" s="274"/>
      <c r="X35" s="62" t="s">
        <v>10</v>
      </c>
      <c r="Y35" s="62" t="s">
        <v>11</v>
      </c>
      <c r="Z35" s="62" t="s">
        <v>12</v>
      </c>
      <c r="AA35" s="128" t="s">
        <v>12</v>
      </c>
      <c r="AB35" s="128" t="s">
        <v>12</v>
      </c>
      <c r="AC35" s="62" t="s">
        <v>13</v>
      </c>
    </row>
    <row r="36" spans="1:29" ht="93.75" customHeight="1" x14ac:dyDescent="0.15">
      <c r="A36" s="122" t="s">
        <v>21</v>
      </c>
      <c r="B36" s="122" t="s">
        <v>38</v>
      </c>
      <c r="C36" s="122" t="s">
        <v>37</v>
      </c>
      <c r="D36" s="122" t="s">
        <v>36</v>
      </c>
      <c r="E36" s="122" t="s">
        <v>35</v>
      </c>
      <c r="F36" s="122" t="s">
        <v>422</v>
      </c>
      <c r="G36" s="63">
        <v>10</v>
      </c>
      <c r="H36" s="63" t="s">
        <v>362</v>
      </c>
      <c r="I36" s="137" t="s">
        <v>414</v>
      </c>
      <c r="J36" s="122" t="s">
        <v>423</v>
      </c>
      <c r="K36" s="137">
        <v>66</v>
      </c>
      <c r="L36" s="64" t="s">
        <v>336</v>
      </c>
      <c r="M36" s="58" t="s">
        <v>24</v>
      </c>
      <c r="N36" s="196">
        <v>0</v>
      </c>
      <c r="O36" s="196">
        <v>0.5</v>
      </c>
      <c r="P36" s="196">
        <v>0.5</v>
      </c>
      <c r="Q36" s="196">
        <v>1</v>
      </c>
      <c r="R36" s="201">
        <v>0</v>
      </c>
      <c r="S36" s="239" t="s">
        <v>466</v>
      </c>
      <c r="T36" s="201">
        <v>0</v>
      </c>
      <c r="U36" s="213" t="s">
        <v>466</v>
      </c>
      <c r="V36" s="121" t="s">
        <v>254</v>
      </c>
      <c r="W36" s="121" t="s">
        <v>255</v>
      </c>
      <c r="X36" s="175">
        <v>43185</v>
      </c>
      <c r="Y36" s="175">
        <v>43462</v>
      </c>
      <c r="Z36" s="123">
        <v>0</v>
      </c>
      <c r="AA36" s="142">
        <v>0</v>
      </c>
      <c r="AB36" s="142">
        <v>0</v>
      </c>
      <c r="AC36" s="121" t="s">
        <v>247</v>
      </c>
    </row>
    <row r="37" spans="1:29" ht="11.25" x14ac:dyDescent="0.15">
      <c r="A37" s="60" t="s">
        <v>143</v>
      </c>
      <c r="B37" s="264" t="s">
        <v>144</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row>
    <row r="38" spans="1:29" ht="11.25" x14ac:dyDescent="0.15">
      <c r="A38" s="9"/>
      <c r="B38" s="9"/>
      <c r="C38" s="9"/>
      <c r="D38" s="9"/>
      <c r="E38" s="9"/>
      <c r="F38" s="10"/>
      <c r="G38" s="10"/>
      <c r="H38" s="10"/>
      <c r="I38" s="10"/>
      <c r="J38" s="10"/>
      <c r="K38" s="27"/>
      <c r="L38" s="10"/>
      <c r="M38" s="10"/>
      <c r="N38" s="237"/>
      <c r="O38" s="237"/>
      <c r="P38" s="237"/>
      <c r="Q38" s="237"/>
      <c r="R38" s="237"/>
      <c r="S38" s="237"/>
      <c r="T38" s="237"/>
      <c r="U38" s="102"/>
      <c r="V38" s="10"/>
      <c r="W38" s="10"/>
      <c r="X38" s="10"/>
      <c r="Y38" s="10"/>
      <c r="Z38" s="10"/>
      <c r="AA38" s="102"/>
      <c r="AB38" s="102"/>
      <c r="AC38" s="10"/>
    </row>
    <row r="39" spans="1:29" x14ac:dyDescent="0.15">
      <c r="A39" s="390" t="s">
        <v>0</v>
      </c>
      <c r="B39" s="391"/>
      <c r="C39" s="391"/>
      <c r="D39" s="391"/>
      <c r="E39" s="392"/>
      <c r="F39" s="273" t="s">
        <v>115</v>
      </c>
      <c r="G39" s="273"/>
      <c r="H39" s="273"/>
      <c r="I39" s="273"/>
      <c r="J39" s="273"/>
      <c r="K39" s="273"/>
      <c r="L39" s="273"/>
      <c r="M39" s="273"/>
      <c r="N39" s="396" t="s">
        <v>18</v>
      </c>
      <c r="O39" s="396"/>
      <c r="P39" s="396"/>
      <c r="Q39" s="396"/>
      <c r="R39" s="388" t="s">
        <v>447</v>
      </c>
      <c r="S39" s="389"/>
      <c r="T39" s="259" t="s">
        <v>447</v>
      </c>
      <c r="U39" s="260"/>
      <c r="V39" s="274" t="s">
        <v>84</v>
      </c>
      <c r="W39" s="274" t="s">
        <v>25</v>
      </c>
      <c r="X39" s="274" t="s">
        <v>8</v>
      </c>
      <c r="Y39" s="274"/>
      <c r="Z39" s="274" t="s">
        <v>9</v>
      </c>
      <c r="AA39" s="274"/>
      <c r="AB39" s="274"/>
      <c r="AC39" s="274"/>
    </row>
    <row r="40" spans="1:29" ht="42" x14ac:dyDescent="0.15">
      <c r="A40" s="62" t="s">
        <v>1</v>
      </c>
      <c r="B40" s="62" t="s">
        <v>2</v>
      </c>
      <c r="C40" s="62" t="s">
        <v>3</v>
      </c>
      <c r="D40" s="62" t="s">
        <v>4</v>
      </c>
      <c r="E40" s="11" t="s">
        <v>5</v>
      </c>
      <c r="F40" s="11" t="s">
        <v>112</v>
      </c>
      <c r="G40" s="62" t="s">
        <v>106</v>
      </c>
      <c r="H40" s="62" t="s">
        <v>101</v>
      </c>
      <c r="I40" s="62" t="s">
        <v>102</v>
      </c>
      <c r="J40" s="11" t="s">
        <v>100</v>
      </c>
      <c r="K40" s="128" t="s">
        <v>107</v>
      </c>
      <c r="L40" s="11" t="s">
        <v>91</v>
      </c>
      <c r="M40" s="62" t="s">
        <v>7</v>
      </c>
      <c r="N40" s="231" t="s">
        <v>14</v>
      </c>
      <c r="O40" s="231" t="s">
        <v>15</v>
      </c>
      <c r="P40" s="231" t="s">
        <v>16</v>
      </c>
      <c r="Q40" s="231" t="s">
        <v>17</v>
      </c>
      <c r="R40" s="185" t="s">
        <v>14</v>
      </c>
      <c r="S40" s="238" t="s">
        <v>448</v>
      </c>
      <c r="T40" s="185" t="s">
        <v>558</v>
      </c>
      <c r="U40" s="186" t="s">
        <v>559</v>
      </c>
      <c r="V40" s="274"/>
      <c r="W40" s="274"/>
      <c r="X40" s="62" t="s">
        <v>10</v>
      </c>
      <c r="Y40" s="62" t="s">
        <v>11</v>
      </c>
      <c r="Z40" s="62" t="s">
        <v>12</v>
      </c>
      <c r="AA40" s="128" t="s">
        <v>12</v>
      </c>
      <c r="AB40" s="128" t="s">
        <v>12</v>
      </c>
      <c r="AC40" s="62" t="s">
        <v>13</v>
      </c>
    </row>
    <row r="41" spans="1:29" ht="73.5" x14ac:dyDescent="0.15">
      <c r="A41" s="256" t="s">
        <v>21</v>
      </c>
      <c r="B41" s="256" t="s">
        <v>38</v>
      </c>
      <c r="C41" s="256" t="s">
        <v>37</v>
      </c>
      <c r="D41" s="256" t="s">
        <v>36</v>
      </c>
      <c r="E41" s="256" t="s">
        <v>35</v>
      </c>
      <c r="F41" s="266" t="s">
        <v>424</v>
      </c>
      <c r="G41" s="266">
        <v>10</v>
      </c>
      <c r="H41" s="266" t="s">
        <v>362</v>
      </c>
      <c r="I41" s="266" t="s">
        <v>414</v>
      </c>
      <c r="J41" s="147" t="s">
        <v>294</v>
      </c>
      <c r="K41" s="129">
        <v>67</v>
      </c>
      <c r="L41" s="143" t="s">
        <v>337</v>
      </c>
      <c r="M41" s="256" t="s">
        <v>24</v>
      </c>
      <c r="N41" s="196">
        <v>0</v>
      </c>
      <c r="O41" s="196">
        <v>1</v>
      </c>
      <c r="P41" s="196">
        <v>1</v>
      </c>
      <c r="Q41" s="196">
        <v>1</v>
      </c>
      <c r="R41" s="196">
        <v>0</v>
      </c>
      <c r="S41" s="240" t="s">
        <v>467</v>
      </c>
      <c r="T41" s="196">
        <v>1</v>
      </c>
      <c r="U41" s="212" t="s">
        <v>597</v>
      </c>
      <c r="V41" s="256" t="s">
        <v>256</v>
      </c>
      <c r="W41" s="256" t="s">
        <v>299</v>
      </c>
      <c r="X41" s="175">
        <v>43191</v>
      </c>
      <c r="Y41" s="175">
        <v>43220</v>
      </c>
      <c r="Z41" s="393">
        <f>+GETPIVOTDATA("Valor P.A.A O ESTIMADO",[1]metas!$A$1,"Meta 2018","Implementar Política de Defensa Jurídica")</f>
        <v>0</v>
      </c>
      <c r="AA41" s="393">
        <v>0</v>
      </c>
      <c r="AB41" s="393">
        <v>0</v>
      </c>
      <c r="AC41" s="393" t="s">
        <v>247</v>
      </c>
    </row>
    <row r="42" spans="1:29" ht="42" customHeight="1" x14ac:dyDescent="0.15">
      <c r="A42" s="257"/>
      <c r="B42" s="257"/>
      <c r="C42" s="257"/>
      <c r="D42" s="257"/>
      <c r="E42" s="257"/>
      <c r="F42" s="266"/>
      <c r="G42" s="266"/>
      <c r="H42" s="266"/>
      <c r="I42" s="266"/>
      <c r="J42" s="147" t="s">
        <v>656</v>
      </c>
      <c r="K42" s="129">
        <v>68</v>
      </c>
      <c r="L42" s="143" t="s">
        <v>295</v>
      </c>
      <c r="M42" s="257"/>
      <c r="N42" s="196">
        <v>0</v>
      </c>
      <c r="O42" s="196">
        <v>1</v>
      </c>
      <c r="P42" s="196">
        <v>1</v>
      </c>
      <c r="Q42" s="196">
        <v>1</v>
      </c>
      <c r="R42" s="196">
        <v>1</v>
      </c>
      <c r="S42" s="240" t="s">
        <v>468</v>
      </c>
      <c r="T42" s="196">
        <v>1</v>
      </c>
      <c r="U42" s="212" t="s">
        <v>468</v>
      </c>
      <c r="V42" s="257"/>
      <c r="W42" s="257"/>
      <c r="X42" s="175">
        <v>43191</v>
      </c>
      <c r="Y42" s="175">
        <v>43462</v>
      </c>
      <c r="Z42" s="394"/>
      <c r="AA42" s="394"/>
      <c r="AB42" s="394"/>
      <c r="AC42" s="394"/>
    </row>
    <row r="43" spans="1:29" ht="47.25" customHeight="1" x14ac:dyDescent="0.15">
      <c r="A43" s="257"/>
      <c r="B43" s="257"/>
      <c r="C43" s="257"/>
      <c r="D43" s="257"/>
      <c r="E43" s="257"/>
      <c r="F43" s="266"/>
      <c r="G43" s="266"/>
      <c r="H43" s="266"/>
      <c r="I43" s="266"/>
      <c r="J43" s="147" t="s">
        <v>296</v>
      </c>
      <c r="K43" s="18">
        <v>69</v>
      </c>
      <c r="L43" s="106" t="s">
        <v>338</v>
      </c>
      <c r="M43" s="257"/>
      <c r="N43" s="196">
        <v>0</v>
      </c>
      <c r="O43" s="196">
        <v>1</v>
      </c>
      <c r="P43" s="196">
        <v>1</v>
      </c>
      <c r="Q43" s="196">
        <v>1</v>
      </c>
      <c r="R43" s="196">
        <v>0</v>
      </c>
      <c r="S43" s="240" t="s">
        <v>469</v>
      </c>
      <c r="T43" s="196">
        <v>1</v>
      </c>
      <c r="U43" s="212" t="s">
        <v>598</v>
      </c>
      <c r="V43" s="257"/>
      <c r="W43" s="257"/>
      <c r="X43" s="175">
        <v>43191</v>
      </c>
      <c r="Y43" s="175">
        <v>43251</v>
      </c>
      <c r="Z43" s="394"/>
      <c r="AA43" s="394"/>
      <c r="AB43" s="394"/>
      <c r="AC43" s="394"/>
    </row>
    <row r="44" spans="1:29" ht="84" x14ac:dyDescent="0.15">
      <c r="A44" s="258"/>
      <c r="B44" s="258"/>
      <c r="C44" s="258"/>
      <c r="D44" s="258"/>
      <c r="E44" s="258"/>
      <c r="F44" s="266"/>
      <c r="G44" s="266"/>
      <c r="H44" s="266"/>
      <c r="I44" s="266"/>
      <c r="J44" s="147" t="s">
        <v>297</v>
      </c>
      <c r="K44" s="18">
        <v>70</v>
      </c>
      <c r="L44" s="106" t="s">
        <v>298</v>
      </c>
      <c r="M44" s="258"/>
      <c r="N44" s="196">
        <v>0</v>
      </c>
      <c r="O44" s="196">
        <v>1</v>
      </c>
      <c r="P44" s="196">
        <v>1</v>
      </c>
      <c r="Q44" s="196">
        <v>1</v>
      </c>
      <c r="R44" s="196">
        <v>1</v>
      </c>
      <c r="S44" s="240" t="s">
        <v>527</v>
      </c>
      <c r="T44" s="196">
        <v>1</v>
      </c>
      <c r="U44" s="212" t="s">
        <v>527</v>
      </c>
      <c r="V44" s="258"/>
      <c r="W44" s="258"/>
      <c r="X44" s="175">
        <v>43276</v>
      </c>
      <c r="Y44" s="175">
        <v>43281</v>
      </c>
      <c r="Z44" s="395"/>
      <c r="AA44" s="395"/>
      <c r="AB44" s="395"/>
      <c r="AC44" s="395"/>
    </row>
    <row r="45" spans="1:29" ht="11.25" x14ac:dyDescent="0.15">
      <c r="A45" s="60" t="s">
        <v>28</v>
      </c>
      <c r="B45" s="264" t="s">
        <v>145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row>
    <row r="46" spans="1:29" ht="11.25" x14ac:dyDescent="0.15">
      <c r="A46" s="60" t="s">
        <v>125</v>
      </c>
      <c r="B46" s="264" t="s">
        <v>146</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row>
    <row r="47" spans="1:29" x14ac:dyDescent="0.15">
      <c r="A47" s="390" t="s">
        <v>0</v>
      </c>
      <c r="B47" s="391"/>
      <c r="C47" s="391"/>
      <c r="D47" s="391"/>
      <c r="E47" s="392"/>
      <c r="F47" s="273" t="s">
        <v>115</v>
      </c>
      <c r="G47" s="273"/>
      <c r="H47" s="273"/>
      <c r="I47" s="273"/>
      <c r="J47" s="273"/>
      <c r="K47" s="273"/>
      <c r="L47" s="273"/>
      <c r="M47" s="273"/>
      <c r="N47" s="396" t="s">
        <v>18</v>
      </c>
      <c r="O47" s="396"/>
      <c r="P47" s="396"/>
      <c r="Q47" s="396"/>
      <c r="R47" s="388" t="s">
        <v>447</v>
      </c>
      <c r="S47" s="389"/>
      <c r="T47" s="259" t="s">
        <v>447</v>
      </c>
      <c r="U47" s="260"/>
      <c r="V47" s="274" t="s">
        <v>84</v>
      </c>
      <c r="W47" s="274" t="s">
        <v>25</v>
      </c>
      <c r="X47" s="274" t="s">
        <v>8</v>
      </c>
      <c r="Y47" s="274"/>
      <c r="Z47" s="274" t="s">
        <v>9</v>
      </c>
      <c r="AA47" s="274"/>
      <c r="AB47" s="274"/>
      <c r="AC47" s="274"/>
    </row>
    <row r="48" spans="1:29" ht="42" x14ac:dyDescent="0.15">
      <c r="A48" s="62" t="s">
        <v>1</v>
      </c>
      <c r="B48" s="62" t="s">
        <v>2</v>
      </c>
      <c r="C48" s="62" t="s">
        <v>3</v>
      </c>
      <c r="D48" s="62" t="s">
        <v>4</v>
      </c>
      <c r="E48" s="11" t="s">
        <v>5</v>
      </c>
      <c r="F48" s="11" t="s">
        <v>112</v>
      </c>
      <c r="G48" s="62" t="s">
        <v>106</v>
      </c>
      <c r="H48" s="62" t="s">
        <v>101</v>
      </c>
      <c r="I48" s="62" t="s">
        <v>102</v>
      </c>
      <c r="J48" s="11" t="s">
        <v>100</v>
      </c>
      <c r="K48" s="128" t="s">
        <v>107</v>
      </c>
      <c r="L48" s="11" t="s">
        <v>91</v>
      </c>
      <c r="M48" s="62" t="s">
        <v>7</v>
      </c>
      <c r="N48" s="231" t="s">
        <v>14</v>
      </c>
      <c r="O48" s="231" t="s">
        <v>15</v>
      </c>
      <c r="P48" s="231" t="s">
        <v>16</v>
      </c>
      <c r="Q48" s="231" t="s">
        <v>17</v>
      </c>
      <c r="R48" s="185" t="s">
        <v>14</v>
      </c>
      <c r="S48" s="238" t="s">
        <v>448</v>
      </c>
      <c r="T48" s="185" t="s">
        <v>558</v>
      </c>
      <c r="U48" s="186" t="s">
        <v>559</v>
      </c>
      <c r="V48" s="274"/>
      <c r="W48" s="274"/>
      <c r="X48" s="62" t="s">
        <v>10</v>
      </c>
      <c r="Y48" s="62" t="s">
        <v>11</v>
      </c>
      <c r="Z48" s="62" t="s">
        <v>12</v>
      </c>
      <c r="AA48" s="128" t="s">
        <v>12</v>
      </c>
      <c r="AB48" s="128" t="s">
        <v>12</v>
      </c>
      <c r="AC48" s="62" t="s">
        <v>13</v>
      </c>
    </row>
    <row r="49" spans="1:30" ht="294" x14ac:dyDescent="0.15">
      <c r="A49" s="256" t="s">
        <v>19</v>
      </c>
      <c r="B49" s="256" t="s">
        <v>30</v>
      </c>
      <c r="C49" s="256" t="s">
        <v>22</v>
      </c>
      <c r="D49" s="256" t="s">
        <v>23</v>
      </c>
      <c r="E49" s="256" t="s">
        <v>20</v>
      </c>
      <c r="F49" s="256" t="s">
        <v>225</v>
      </c>
      <c r="G49" s="256">
        <v>11</v>
      </c>
      <c r="H49" s="256" t="s">
        <v>363</v>
      </c>
      <c r="I49" s="256" t="s">
        <v>425</v>
      </c>
      <c r="J49" s="354" t="s">
        <v>147</v>
      </c>
      <c r="K49" s="137">
        <v>71</v>
      </c>
      <c r="L49" s="73" t="s">
        <v>148</v>
      </c>
      <c r="M49" s="256" t="s">
        <v>24</v>
      </c>
      <c r="N49" s="196">
        <v>0.4</v>
      </c>
      <c r="O49" s="196">
        <v>1</v>
      </c>
      <c r="P49" s="196">
        <v>1</v>
      </c>
      <c r="Q49" s="196">
        <v>1</v>
      </c>
      <c r="R49" s="196">
        <v>0.25</v>
      </c>
      <c r="S49" s="240" t="s">
        <v>528</v>
      </c>
      <c r="T49" s="196">
        <v>1</v>
      </c>
      <c r="U49" s="212" t="s">
        <v>599</v>
      </c>
      <c r="V49" s="256" t="s">
        <v>257</v>
      </c>
      <c r="W49" s="256" t="s">
        <v>258</v>
      </c>
      <c r="X49" s="175">
        <v>43132</v>
      </c>
      <c r="Y49" s="175">
        <v>43220</v>
      </c>
      <c r="Z49" s="393">
        <f>+GETPIVOTDATA("Valor P.A.A O ESTIMADO",[1]metas!$A$1,"Meta 2018","Política de Servicio al ciudadano implementada")</f>
        <v>61540000</v>
      </c>
      <c r="AA49" s="393">
        <v>61540000</v>
      </c>
      <c r="AB49" s="393">
        <v>61540000</v>
      </c>
      <c r="AC49" s="256" t="s">
        <v>251</v>
      </c>
    </row>
    <row r="50" spans="1:30" ht="357" x14ac:dyDescent="0.15">
      <c r="A50" s="257"/>
      <c r="B50" s="257"/>
      <c r="C50" s="257"/>
      <c r="D50" s="257"/>
      <c r="E50" s="257"/>
      <c r="F50" s="257"/>
      <c r="G50" s="257"/>
      <c r="H50" s="257"/>
      <c r="I50" s="257"/>
      <c r="J50" s="355"/>
      <c r="K50" s="137">
        <v>72</v>
      </c>
      <c r="L50" s="73" t="s">
        <v>230</v>
      </c>
      <c r="M50" s="257"/>
      <c r="N50" s="196">
        <v>0.5</v>
      </c>
      <c r="O50" s="196">
        <v>0.5</v>
      </c>
      <c r="P50" s="196">
        <v>1</v>
      </c>
      <c r="Q50" s="196">
        <v>1</v>
      </c>
      <c r="R50" s="196">
        <v>0</v>
      </c>
      <c r="S50" s="240"/>
      <c r="T50" s="196">
        <v>0.5</v>
      </c>
      <c r="U50" s="212" t="s">
        <v>600</v>
      </c>
      <c r="V50" s="257"/>
      <c r="W50" s="257"/>
      <c r="X50" s="175">
        <v>43132</v>
      </c>
      <c r="Y50" s="175">
        <v>43312</v>
      </c>
      <c r="Z50" s="394"/>
      <c r="AA50" s="394"/>
      <c r="AB50" s="394"/>
      <c r="AC50" s="257"/>
    </row>
    <row r="51" spans="1:30" ht="178.5" x14ac:dyDescent="0.15">
      <c r="A51" s="257"/>
      <c r="B51" s="257"/>
      <c r="C51" s="257"/>
      <c r="D51" s="257"/>
      <c r="E51" s="257"/>
      <c r="F51" s="257"/>
      <c r="G51" s="257"/>
      <c r="H51" s="257"/>
      <c r="I51" s="257"/>
      <c r="J51" s="95" t="s">
        <v>150</v>
      </c>
      <c r="K51" s="137">
        <v>73</v>
      </c>
      <c r="L51" s="73" t="s">
        <v>149</v>
      </c>
      <c r="M51" s="257"/>
      <c r="N51" s="196">
        <v>0</v>
      </c>
      <c r="O51" s="196">
        <v>1</v>
      </c>
      <c r="P51" s="196">
        <v>1</v>
      </c>
      <c r="Q51" s="196">
        <v>1</v>
      </c>
      <c r="R51" s="196">
        <v>0</v>
      </c>
      <c r="S51" s="240"/>
      <c r="T51" s="196">
        <v>1</v>
      </c>
      <c r="U51" s="212" t="s">
        <v>601</v>
      </c>
      <c r="V51" s="257"/>
      <c r="W51" s="257"/>
      <c r="X51" s="175">
        <v>43199</v>
      </c>
      <c r="Y51" s="175">
        <v>43462</v>
      </c>
      <c r="Z51" s="394"/>
      <c r="AA51" s="394"/>
      <c r="AB51" s="394"/>
      <c r="AC51" s="257"/>
    </row>
    <row r="52" spans="1:30" ht="388.5" x14ac:dyDescent="0.15">
      <c r="A52" s="257"/>
      <c r="B52" s="257"/>
      <c r="C52" s="257"/>
      <c r="D52" s="257"/>
      <c r="E52" s="257"/>
      <c r="F52" s="257"/>
      <c r="G52" s="257"/>
      <c r="H52" s="257"/>
      <c r="I52" s="257"/>
      <c r="J52" s="95" t="s">
        <v>151</v>
      </c>
      <c r="K52" s="137">
        <v>74</v>
      </c>
      <c r="L52" s="73" t="s">
        <v>234</v>
      </c>
      <c r="M52" s="257"/>
      <c r="N52" s="196">
        <v>0.5</v>
      </c>
      <c r="O52" s="196">
        <v>1</v>
      </c>
      <c r="P52" s="196">
        <v>1</v>
      </c>
      <c r="Q52" s="196">
        <v>1</v>
      </c>
      <c r="R52" s="196">
        <v>0.5</v>
      </c>
      <c r="S52" s="240" t="s">
        <v>529</v>
      </c>
      <c r="T52" s="196">
        <v>1</v>
      </c>
      <c r="U52" s="212" t="s">
        <v>639</v>
      </c>
      <c r="V52" s="257"/>
      <c r="W52" s="257"/>
      <c r="X52" s="175">
        <v>43160</v>
      </c>
      <c r="Y52" s="175">
        <v>43251</v>
      </c>
      <c r="Z52" s="394"/>
      <c r="AA52" s="394"/>
      <c r="AB52" s="394"/>
      <c r="AC52" s="257"/>
      <c r="AD52" s="96"/>
    </row>
    <row r="53" spans="1:30" s="2" customFormat="1" ht="52.5" x14ac:dyDescent="0.15">
      <c r="A53" s="257"/>
      <c r="B53" s="257"/>
      <c r="C53" s="257"/>
      <c r="D53" s="257"/>
      <c r="E53" s="257"/>
      <c r="F53" s="257"/>
      <c r="G53" s="257"/>
      <c r="H53" s="257"/>
      <c r="I53" s="257"/>
      <c r="J53" s="73" t="s">
        <v>426</v>
      </c>
      <c r="K53" s="137">
        <v>75</v>
      </c>
      <c r="L53" s="19" t="s">
        <v>427</v>
      </c>
      <c r="M53" s="257"/>
      <c r="N53" s="196">
        <v>0</v>
      </c>
      <c r="O53" s="196">
        <v>0.5</v>
      </c>
      <c r="P53" s="196">
        <v>0.5</v>
      </c>
      <c r="Q53" s="196">
        <v>1</v>
      </c>
      <c r="R53" s="196">
        <v>0</v>
      </c>
      <c r="S53" s="240"/>
      <c r="T53" s="196">
        <v>0.5</v>
      </c>
      <c r="U53" s="212" t="s">
        <v>569</v>
      </c>
      <c r="V53" s="257"/>
      <c r="W53" s="257"/>
      <c r="X53" s="175">
        <v>43248</v>
      </c>
      <c r="Y53" s="175">
        <v>43462</v>
      </c>
      <c r="Z53" s="394"/>
      <c r="AA53" s="394"/>
      <c r="AB53" s="394"/>
      <c r="AC53" s="257"/>
    </row>
    <row r="54" spans="1:30" s="2" customFormat="1" ht="57.75" customHeight="1" x14ac:dyDescent="0.15">
      <c r="A54" s="257"/>
      <c r="B54" s="257"/>
      <c r="C54" s="257"/>
      <c r="D54" s="257"/>
      <c r="E54" s="257"/>
      <c r="F54" s="257"/>
      <c r="G54" s="257"/>
      <c r="H54" s="257"/>
      <c r="I54" s="257"/>
      <c r="J54" s="94" t="s">
        <v>152</v>
      </c>
      <c r="K54" s="137">
        <v>76</v>
      </c>
      <c r="L54" s="106" t="s">
        <v>153</v>
      </c>
      <c r="M54" s="257"/>
      <c r="N54" s="196">
        <v>1</v>
      </c>
      <c r="O54" s="196">
        <v>1</v>
      </c>
      <c r="P54" s="196">
        <v>1</v>
      </c>
      <c r="Q54" s="196">
        <v>1</v>
      </c>
      <c r="R54" s="196">
        <v>0</v>
      </c>
      <c r="S54" s="240"/>
      <c r="T54" s="196">
        <v>1</v>
      </c>
      <c r="U54" s="212" t="s">
        <v>570</v>
      </c>
      <c r="V54" s="257"/>
      <c r="W54" s="257"/>
      <c r="X54" s="175">
        <v>43101</v>
      </c>
      <c r="Y54" s="175">
        <v>43131</v>
      </c>
      <c r="Z54" s="394"/>
      <c r="AA54" s="394"/>
      <c r="AB54" s="394"/>
      <c r="AC54" s="257"/>
      <c r="AD54" s="96"/>
    </row>
    <row r="55" spans="1:30" s="2" customFormat="1" ht="63" x14ac:dyDescent="0.15">
      <c r="A55" s="257"/>
      <c r="B55" s="257"/>
      <c r="C55" s="257"/>
      <c r="D55" s="257"/>
      <c r="E55" s="257"/>
      <c r="F55" s="257"/>
      <c r="G55" s="257"/>
      <c r="H55" s="257"/>
      <c r="I55" s="257"/>
      <c r="J55" s="398" t="s">
        <v>154</v>
      </c>
      <c r="K55" s="137">
        <v>77</v>
      </c>
      <c r="L55" s="106" t="s">
        <v>155</v>
      </c>
      <c r="M55" s="257"/>
      <c r="N55" s="196">
        <v>0</v>
      </c>
      <c r="O55" s="196">
        <v>1</v>
      </c>
      <c r="P55" s="196">
        <v>1</v>
      </c>
      <c r="Q55" s="196">
        <v>1</v>
      </c>
      <c r="R55" s="196">
        <v>0</v>
      </c>
      <c r="S55" s="240"/>
      <c r="T55" s="196">
        <v>1</v>
      </c>
      <c r="U55" s="212" t="s">
        <v>666</v>
      </c>
      <c r="V55" s="257"/>
      <c r="W55" s="257"/>
      <c r="X55" s="175">
        <v>43252</v>
      </c>
      <c r="Y55" s="175">
        <v>43281</v>
      </c>
      <c r="Z55" s="394"/>
      <c r="AA55" s="394"/>
      <c r="AB55" s="394"/>
      <c r="AC55" s="257"/>
    </row>
    <row r="56" spans="1:30" s="2" customFormat="1" ht="63" x14ac:dyDescent="0.15">
      <c r="A56" s="257"/>
      <c r="B56" s="257"/>
      <c r="C56" s="257"/>
      <c r="D56" s="257"/>
      <c r="E56" s="257"/>
      <c r="F56" s="257"/>
      <c r="G56" s="257"/>
      <c r="H56" s="257"/>
      <c r="I56" s="257"/>
      <c r="J56" s="399"/>
      <c r="K56" s="137">
        <v>78</v>
      </c>
      <c r="L56" s="106" t="s">
        <v>156</v>
      </c>
      <c r="M56" s="257"/>
      <c r="N56" s="196">
        <v>0</v>
      </c>
      <c r="O56" s="196">
        <v>0</v>
      </c>
      <c r="P56" s="196">
        <v>0.5</v>
      </c>
      <c r="Q56" s="196">
        <v>1</v>
      </c>
      <c r="R56" s="196">
        <v>0</v>
      </c>
      <c r="S56" s="240"/>
      <c r="T56" s="196">
        <v>0</v>
      </c>
      <c r="U56" s="212" t="s">
        <v>668</v>
      </c>
      <c r="V56" s="257"/>
      <c r="W56" s="257"/>
      <c r="X56" s="175">
        <v>43282</v>
      </c>
      <c r="Y56" s="175">
        <v>43434</v>
      </c>
      <c r="Z56" s="394"/>
      <c r="AA56" s="394"/>
      <c r="AB56" s="394"/>
      <c r="AC56" s="257"/>
    </row>
    <row r="57" spans="1:30" s="2" customFormat="1" ht="304.5" x14ac:dyDescent="0.15">
      <c r="A57" s="257"/>
      <c r="B57" s="257"/>
      <c r="C57" s="257"/>
      <c r="D57" s="257"/>
      <c r="E57" s="257"/>
      <c r="F57" s="257"/>
      <c r="G57" s="257"/>
      <c r="H57" s="257"/>
      <c r="I57" s="257"/>
      <c r="J57" s="74" t="s">
        <v>231</v>
      </c>
      <c r="K57" s="137">
        <v>79</v>
      </c>
      <c r="L57" s="19" t="s">
        <v>232</v>
      </c>
      <c r="M57" s="257"/>
      <c r="N57" s="196">
        <v>0</v>
      </c>
      <c r="O57" s="196">
        <v>0.25</v>
      </c>
      <c r="P57" s="196">
        <v>0.75</v>
      </c>
      <c r="Q57" s="196">
        <v>1</v>
      </c>
      <c r="R57" s="196">
        <v>0</v>
      </c>
      <c r="S57" s="240"/>
      <c r="T57" s="196">
        <v>0.25</v>
      </c>
      <c r="U57" s="212" t="s">
        <v>650</v>
      </c>
      <c r="V57" s="257"/>
      <c r="W57" s="257"/>
      <c r="X57" s="175">
        <v>43191</v>
      </c>
      <c r="Y57" s="175">
        <v>43462</v>
      </c>
      <c r="Z57" s="394"/>
      <c r="AA57" s="394"/>
      <c r="AB57" s="394"/>
      <c r="AC57" s="257"/>
    </row>
    <row r="58" spans="1:30" s="2" customFormat="1" ht="52.5" x14ac:dyDescent="0.15">
      <c r="A58" s="257"/>
      <c r="B58" s="257"/>
      <c r="C58" s="257"/>
      <c r="D58" s="257"/>
      <c r="E58" s="257"/>
      <c r="F58" s="257"/>
      <c r="G58" s="257"/>
      <c r="H58" s="257"/>
      <c r="I58" s="257"/>
      <c r="J58" s="73" t="s">
        <v>651</v>
      </c>
      <c r="K58" s="137">
        <v>80</v>
      </c>
      <c r="L58" s="19" t="s">
        <v>157</v>
      </c>
      <c r="M58" s="257"/>
      <c r="N58" s="196">
        <v>0</v>
      </c>
      <c r="O58" s="196">
        <v>0</v>
      </c>
      <c r="P58" s="196">
        <v>0</v>
      </c>
      <c r="Q58" s="196">
        <v>1</v>
      </c>
      <c r="R58" s="196">
        <v>0</v>
      </c>
      <c r="S58" s="240"/>
      <c r="T58" s="196">
        <v>0</v>
      </c>
      <c r="U58" s="212" t="s">
        <v>602</v>
      </c>
      <c r="V58" s="257"/>
      <c r="W58" s="257"/>
      <c r="X58" s="175">
        <v>43405</v>
      </c>
      <c r="Y58" s="175">
        <v>43434</v>
      </c>
      <c r="Z58" s="394"/>
      <c r="AA58" s="394"/>
      <c r="AB58" s="394"/>
      <c r="AC58" s="257"/>
    </row>
    <row r="59" spans="1:30" s="3" customFormat="1" ht="409.5" x14ac:dyDescent="0.15">
      <c r="A59" s="258"/>
      <c r="B59" s="258"/>
      <c r="C59" s="258"/>
      <c r="D59" s="258"/>
      <c r="E59" s="258"/>
      <c r="F59" s="258"/>
      <c r="G59" s="258"/>
      <c r="H59" s="258"/>
      <c r="I59" s="258"/>
      <c r="J59" s="73" t="s">
        <v>233</v>
      </c>
      <c r="K59" s="137">
        <v>81</v>
      </c>
      <c r="L59" s="19" t="s">
        <v>428</v>
      </c>
      <c r="M59" s="258"/>
      <c r="N59" s="196">
        <v>0</v>
      </c>
      <c r="O59" s="196">
        <v>0.25</v>
      </c>
      <c r="P59" s="196">
        <v>0.5</v>
      </c>
      <c r="Q59" s="196">
        <v>1</v>
      </c>
      <c r="R59" s="196">
        <v>0.05</v>
      </c>
      <c r="S59" s="240" t="s">
        <v>530</v>
      </c>
      <c r="T59" s="196">
        <v>0.25</v>
      </c>
      <c r="U59" s="212" t="s">
        <v>603</v>
      </c>
      <c r="V59" s="258"/>
      <c r="W59" s="258"/>
      <c r="X59" s="175">
        <v>43101</v>
      </c>
      <c r="Y59" s="175">
        <v>43462</v>
      </c>
      <c r="Z59" s="395"/>
      <c r="AA59" s="395"/>
      <c r="AB59" s="395"/>
      <c r="AC59" s="258"/>
    </row>
    <row r="60" spans="1:30" s="3" customFormat="1" ht="11.25" x14ac:dyDescent="0.15">
      <c r="A60" s="60" t="s">
        <v>124</v>
      </c>
      <c r="B60" s="264" t="s">
        <v>158</v>
      </c>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row>
    <row r="61" spans="1:30" s="3" customFormat="1" x14ac:dyDescent="0.15">
      <c r="A61" s="390" t="s">
        <v>0</v>
      </c>
      <c r="B61" s="391"/>
      <c r="C61" s="391"/>
      <c r="D61" s="391"/>
      <c r="E61" s="392"/>
      <c r="F61" s="273" t="s">
        <v>115</v>
      </c>
      <c r="G61" s="273"/>
      <c r="H61" s="273"/>
      <c r="I61" s="273"/>
      <c r="J61" s="273"/>
      <c r="K61" s="273"/>
      <c r="L61" s="273"/>
      <c r="M61" s="273"/>
      <c r="N61" s="396" t="s">
        <v>18</v>
      </c>
      <c r="O61" s="396"/>
      <c r="P61" s="396"/>
      <c r="Q61" s="396"/>
      <c r="R61" s="388" t="s">
        <v>447</v>
      </c>
      <c r="S61" s="389"/>
      <c r="T61" s="259" t="s">
        <v>447</v>
      </c>
      <c r="U61" s="260"/>
      <c r="V61" s="274" t="s">
        <v>84</v>
      </c>
      <c r="W61" s="274" t="s">
        <v>25</v>
      </c>
      <c r="X61" s="274" t="s">
        <v>8</v>
      </c>
      <c r="Y61" s="274"/>
      <c r="Z61" s="274" t="s">
        <v>9</v>
      </c>
      <c r="AA61" s="274"/>
      <c r="AB61" s="274"/>
      <c r="AC61" s="274"/>
    </row>
    <row r="62" spans="1:30" s="3" customFormat="1" ht="42" x14ac:dyDescent="0.15">
      <c r="A62" s="62" t="s">
        <v>1</v>
      </c>
      <c r="B62" s="62" t="s">
        <v>2</v>
      </c>
      <c r="C62" s="62" t="s">
        <v>3</v>
      </c>
      <c r="D62" s="62" t="s">
        <v>4</v>
      </c>
      <c r="E62" s="11" t="s">
        <v>5</v>
      </c>
      <c r="F62" s="11" t="s">
        <v>112</v>
      </c>
      <c r="G62" s="62" t="s">
        <v>106</v>
      </c>
      <c r="H62" s="62" t="s">
        <v>101</v>
      </c>
      <c r="I62" s="62" t="s">
        <v>102</v>
      </c>
      <c r="J62" s="11" t="s">
        <v>100</v>
      </c>
      <c r="K62" s="128" t="s">
        <v>107</v>
      </c>
      <c r="L62" s="11" t="s">
        <v>91</v>
      </c>
      <c r="M62" s="62" t="s">
        <v>7</v>
      </c>
      <c r="N62" s="231" t="s">
        <v>14</v>
      </c>
      <c r="O62" s="231" t="s">
        <v>15</v>
      </c>
      <c r="P62" s="231" t="s">
        <v>16</v>
      </c>
      <c r="Q62" s="231" t="s">
        <v>17</v>
      </c>
      <c r="R62" s="185" t="s">
        <v>14</v>
      </c>
      <c r="S62" s="238" t="s">
        <v>448</v>
      </c>
      <c r="T62" s="185" t="s">
        <v>558</v>
      </c>
      <c r="U62" s="186" t="s">
        <v>559</v>
      </c>
      <c r="V62" s="274"/>
      <c r="W62" s="274"/>
      <c r="X62" s="62" t="s">
        <v>10</v>
      </c>
      <c r="Y62" s="62" t="s">
        <v>11</v>
      </c>
      <c r="Z62" s="62" t="s">
        <v>12</v>
      </c>
      <c r="AA62" s="128" t="s">
        <v>12</v>
      </c>
      <c r="AB62" s="128" t="s">
        <v>12</v>
      </c>
      <c r="AC62" s="62" t="s">
        <v>13</v>
      </c>
    </row>
    <row r="63" spans="1:30" s="3" customFormat="1" ht="85.5" customHeight="1" x14ac:dyDescent="0.15">
      <c r="A63" s="256" t="s">
        <v>19</v>
      </c>
      <c r="B63" s="256" t="s">
        <v>30</v>
      </c>
      <c r="C63" s="256" t="s">
        <v>22</v>
      </c>
      <c r="D63" s="256" t="s">
        <v>23</v>
      </c>
      <c r="E63" s="256" t="s">
        <v>20</v>
      </c>
      <c r="F63" s="256" t="s">
        <v>223</v>
      </c>
      <c r="G63" s="256">
        <v>11</v>
      </c>
      <c r="H63" s="256" t="s">
        <v>363</v>
      </c>
      <c r="I63" s="256" t="s">
        <v>425</v>
      </c>
      <c r="J63" s="354" t="s">
        <v>159</v>
      </c>
      <c r="K63" s="137">
        <v>82</v>
      </c>
      <c r="L63" s="57" t="s">
        <v>370</v>
      </c>
      <c r="M63" s="256" t="s">
        <v>24</v>
      </c>
      <c r="N63" s="196">
        <v>0</v>
      </c>
      <c r="O63" s="196">
        <v>0.77</v>
      </c>
      <c r="P63" s="196">
        <v>0.88</v>
      </c>
      <c r="Q63" s="196">
        <v>1</v>
      </c>
      <c r="R63" s="196">
        <v>0</v>
      </c>
      <c r="S63" s="240" t="s">
        <v>470</v>
      </c>
      <c r="T63" s="196">
        <v>0.77</v>
      </c>
      <c r="U63" s="212" t="s">
        <v>664</v>
      </c>
      <c r="V63" s="256" t="s">
        <v>307</v>
      </c>
      <c r="W63" s="256" t="s">
        <v>429</v>
      </c>
      <c r="X63" s="175">
        <v>43206</v>
      </c>
      <c r="Y63" s="175">
        <v>43443</v>
      </c>
      <c r="Z63" s="393">
        <f>+GETPIVOTDATA("Valor P.A.A O ESTIMADO",[1]metas!$A$1,"Meta 2018","Política de Racionalización de trámites implementada")</f>
        <v>0</v>
      </c>
      <c r="AA63" s="393">
        <v>0</v>
      </c>
      <c r="AB63" s="393">
        <v>0</v>
      </c>
      <c r="AC63" s="256"/>
    </row>
    <row r="64" spans="1:30" ht="126" x14ac:dyDescent="0.15">
      <c r="A64" s="257"/>
      <c r="B64" s="257"/>
      <c r="C64" s="257"/>
      <c r="D64" s="257"/>
      <c r="E64" s="257"/>
      <c r="F64" s="257"/>
      <c r="G64" s="257"/>
      <c r="H64" s="257"/>
      <c r="I64" s="257"/>
      <c r="J64" s="405"/>
      <c r="K64" s="137">
        <v>83</v>
      </c>
      <c r="L64" s="59" t="s">
        <v>160</v>
      </c>
      <c r="M64" s="257"/>
      <c r="N64" s="196">
        <v>0</v>
      </c>
      <c r="O64" s="196">
        <v>0</v>
      </c>
      <c r="P64" s="196">
        <v>0</v>
      </c>
      <c r="Q64" s="196">
        <v>1</v>
      </c>
      <c r="R64" s="196">
        <v>0.2</v>
      </c>
      <c r="S64" s="240" t="s">
        <v>531</v>
      </c>
      <c r="T64" s="196">
        <v>0.5</v>
      </c>
      <c r="U64" s="212" t="s">
        <v>663</v>
      </c>
      <c r="V64" s="257"/>
      <c r="W64" s="257"/>
      <c r="X64" s="175">
        <v>43129</v>
      </c>
      <c r="Y64" s="175">
        <v>43443</v>
      </c>
      <c r="Z64" s="394"/>
      <c r="AA64" s="394"/>
      <c r="AB64" s="394"/>
      <c r="AC64" s="257"/>
    </row>
    <row r="65" spans="1:29" ht="52.5" x14ac:dyDescent="0.15">
      <c r="A65" s="257"/>
      <c r="B65" s="257"/>
      <c r="C65" s="257"/>
      <c r="D65" s="257"/>
      <c r="E65" s="257"/>
      <c r="F65" s="257"/>
      <c r="G65" s="257"/>
      <c r="H65" s="257"/>
      <c r="I65" s="257"/>
      <c r="J65" s="405"/>
      <c r="K65" s="137">
        <v>84</v>
      </c>
      <c r="L65" s="59" t="s">
        <v>39</v>
      </c>
      <c r="M65" s="257"/>
      <c r="N65" s="196">
        <v>0.16</v>
      </c>
      <c r="O65" s="196">
        <v>0.33300000000000002</v>
      </c>
      <c r="P65" s="196">
        <v>0.66700000000000004</v>
      </c>
      <c r="Q65" s="196">
        <v>1</v>
      </c>
      <c r="R65" s="196">
        <v>0.17</v>
      </c>
      <c r="S65" s="240" t="s">
        <v>640</v>
      </c>
      <c r="T65" s="196">
        <v>0.5</v>
      </c>
      <c r="U65" s="212" t="s">
        <v>662</v>
      </c>
      <c r="V65" s="257"/>
      <c r="W65" s="257"/>
      <c r="X65" s="175">
        <v>43160</v>
      </c>
      <c r="Y65" s="175">
        <v>43462</v>
      </c>
      <c r="Z65" s="394"/>
      <c r="AA65" s="394"/>
      <c r="AB65" s="394"/>
      <c r="AC65" s="257"/>
    </row>
    <row r="66" spans="1:29" ht="57" customHeight="1" x14ac:dyDescent="0.15">
      <c r="A66" s="258"/>
      <c r="B66" s="258"/>
      <c r="C66" s="258"/>
      <c r="D66" s="258"/>
      <c r="E66" s="258"/>
      <c r="F66" s="258"/>
      <c r="G66" s="258"/>
      <c r="H66" s="258"/>
      <c r="I66" s="258"/>
      <c r="J66" s="355"/>
      <c r="K66" s="137">
        <v>85</v>
      </c>
      <c r="L66" s="59" t="s">
        <v>340</v>
      </c>
      <c r="M66" s="258"/>
      <c r="N66" s="196">
        <v>0</v>
      </c>
      <c r="O66" s="196">
        <v>0.33</v>
      </c>
      <c r="P66" s="196">
        <v>0.66700000000000004</v>
      </c>
      <c r="Q66" s="196">
        <v>1</v>
      </c>
      <c r="R66" s="196">
        <v>0</v>
      </c>
      <c r="S66" s="240" t="s">
        <v>641</v>
      </c>
      <c r="T66" s="196">
        <v>0.33</v>
      </c>
      <c r="U66" s="212" t="s">
        <v>642</v>
      </c>
      <c r="V66" s="258"/>
      <c r="W66" s="258"/>
      <c r="X66" s="175">
        <v>43227</v>
      </c>
      <c r="Y66" s="175">
        <v>43462</v>
      </c>
      <c r="Z66" s="395"/>
      <c r="AA66" s="395"/>
      <c r="AB66" s="395"/>
      <c r="AC66" s="258"/>
    </row>
    <row r="67" spans="1:29" ht="11.25" x14ac:dyDescent="0.15">
      <c r="A67" s="60" t="s">
        <v>136</v>
      </c>
      <c r="B67" s="264" t="s">
        <v>161</v>
      </c>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row>
    <row r="68" spans="1:29" x14ac:dyDescent="0.15">
      <c r="A68" s="390" t="s">
        <v>0</v>
      </c>
      <c r="B68" s="391"/>
      <c r="C68" s="391"/>
      <c r="D68" s="391"/>
      <c r="E68" s="392"/>
      <c r="F68" s="273" t="s">
        <v>115</v>
      </c>
      <c r="G68" s="273"/>
      <c r="H68" s="273"/>
      <c r="I68" s="273"/>
      <c r="J68" s="273"/>
      <c r="K68" s="273"/>
      <c r="L68" s="273"/>
      <c r="M68" s="273"/>
      <c r="N68" s="396" t="s">
        <v>18</v>
      </c>
      <c r="O68" s="396"/>
      <c r="P68" s="396"/>
      <c r="Q68" s="396"/>
      <c r="R68" s="388" t="s">
        <v>447</v>
      </c>
      <c r="S68" s="389"/>
      <c r="T68" s="259" t="s">
        <v>447</v>
      </c>
      <c r="U68" s="260"/>
      <c r="V68" s="274" t="s">
        <v>84</v>
      </c>
      <c r="W68" s="274" t="s">
        <v>25</v>
      </c>
      <c r="X68" s="274" t="s">
        <v>8</v>
      </c>
      <c r="Y68" s="274"/>
      <c r="Z68" s="274" t="s">
        <v>9</v>
      </c>
      <c r="AA68" s="274"/>
      <c r="AB68" s="274"/>
      <c r="AC68" s="274"/>
    </row>
    <row r="69" spans="1:29" ht="42" x14ac:dyDescent="0.15">
      <c r="A69" s="62" t="s">
        <v>1</v>
      </c>
      <c r="B69" s="62" t="s">
        <v>2</v>
      </c>
      <c r="C69" s="62" t="s">
        <v>3</v>
      </c>
      <c r="D69" s="62" t="s">
        <v>4</v>
      </c>
      <c r="E69" s="11" t="s">
        <v>5</v>
      </c>
      <c r="F69" s="11" t="s">
        <v>112</v>
      </c>
      <c r="G69" s="62" t="s">
        <v>106</v>
      </c>
      <c r="H69" s="62" t="s">
        <v>101</v>
      </c>
      <c r="I69" s="62" t="s">
        <v>102</v>
      </c>
      <c r="J69" s="11" t="s">
        <v>100</v>
      </c>
      <c r="K69" s="128" t="s">
        <v>107</v>
      </c>
      <c r="L69" s="11" t="s">
        <v>91</v>
      </c>
      <c r="M69" s="62" t="s">
        <v>7</v>
      </c>
      <c r="N69" s="231" t="s">
        <v>14</v>
      </c>
      <c r="O69" s="231" t="s">
        <v>15</v>
      </c>
      <c r="P69" s="231" t="s">
        <v>16</v>
      </c>
      <c r="Q69" s="231" t="s">
        <v>17</v>
      </c>
      <c r="R69" s="185" t="s">
        <v>14</v>
      </c>
      <c r="S69" s="238" t="s">
        <v>448</v>
      </c>
      <c r="T69" s="185" t="s">
        <v>558</v>
      </c>
      <c r="U69" s="186" t="s">
        <v>559</v>
      </c>
      <c r="V69" s="274"/>
      <c r="W69" s="274"/>
      <c r="X69" s="62" t="s">
        <v>10</v>
      </c>
      <c r="Y69" s="62" t="s">
        <v>11</v>
      </c>
      <c r="Z69" s="62" t="s">
        <v>12</v>
      </c>
      <c r="AA69" s="128" t="s">
        <v>12</v>
      </c>
      <c r="AB69" s="128" t="s">
        <v>12</v>
      </c>
      <c r="AC69" s="62" t="s">
        <v>13</v>
      </c>
    </row>
    <row r="70" spans="1:29" ht="136.5" x14ac:dyDescent="0.15">
      <c r="A70" s="256" t="s">
        <v>19</v>
      </c>
      <c r="B70" s="256" t="s">
        <v>30</v>
      </c>
      <c r="C70" s="256" t="s">
        <v>22</v>
      </c>
      <c r="D70" s="256" t="s">
        <v>23</v>
      </c>
      <c r="E70" s="256" t="s">
        <v>20</v>
      </c>
      <c r="F70" s="256" t="s">
        <v>224</v>
      </c>
      <c r="G70" s="256">
        <v>11</v>
      </c>
      <c r="H70" s="256" t="s">
        <v>363</v>
      </c>
      <c r="I70" s="256" t="s">
        <v>425</v>
      </c>
      <c r="J70" s="397" t="s">
        <v>162</v>
      </c>
      <c r="K70" s="129">
        <v>86</v>
      </c>
      <c r="L70" s="144" t="s">
        <v>237</v>
      </c>
      <c r="M70" s="256" t="s">
        <v>24</v>
      </c>
      <c r="N70" s="196">
        <v>0</v>
      </c>
      <c r="O70" s="196">
        <v>1</v>
      </c>
      <c r="P70" s="196">
        <v>1</v>
      </c>
      <c r="Q70" s="196">
        <v>1</v>
      </c>
      <c r="R70" s="196">
        <v>0.4</v>
      </c>
      <c r="S70" s="240" t="s">
        <v>471</v>
      </c>
      <c r="T70" s="196">
        <v>1</v>
      </c>
      <c r="U70" s="212" t="s">
        <v>471</v>
      </c>
      <c r="V70" s="256" t="s">
        <v>430</v>
      </c>
      <c r="W70" s="256" t="s">
        <v>349</v>
      </c>
      <c r="X70" s="175">
        <v>43199</v>
      </c>
      <c r="Y70" s="175">
        <v>43205</v>
      </c>
      <c r="Z70" s="393">
        <v>0</v>
      </c>
      <c r="AA70" s="393">
        <v>0</v>
      </c>
      <c r="AB70" s="393">
        <v>0</v>
      </c>
      <c r="AC70" s="256" t="s">
        <v>247</v>
      </c>
    </row>
    <row r="71" spans="1:29" ht="241.5" x14ac:dyDescent="0.15">
      <c r="A71" s="257"/>
      <c r="B71" s="257"/>
      <c r="C71" s="257"/>
      <c r="D71" s="257"/>
      <c r="E71" s="257"/>
      <c r="F71" s="257"/>
      <c r="G71" s="257"/>
      <c r="H71" s="257"/>
      <c r="I71" s="257"/>
      <c r="J71" s="397"/>
      <c r="K71" s="129">
        <v>87</v>
      </c>
      <c r="L71" s="108" t="s">
        <v>196</v>
      </c>
      <c r="M71" s="257"/>
      <c r="N71" s="196">
        <v>0.52</v>
      </c>
      <c r="O71" s="196">
        <v>0.91</v>
      </c>
      <c r="P71" s="196">
        <v>1</v>
      </c>
      <c r="Q71" s="196">
        <v>1</v>
      </c>
      <c r="R71" s="196">
        <v>0.55000000000000004</v>
      </c>
      <c r="S71" s="240" t="s">
        <v>532</v>
      </c>
      <c r="T71" s="196">
        <v>1</v>
      </c>
      <c r="U71" s="212" t="s">
        <v>571</v>
      </c>
      <c r="V71" s="257"/>
      <c r="W71" s="257"/>
      <c r="X71" s="175">
        <v>43129</v>
      </c>
      <c r="Y71" s="175">
        <v>43373</v>
      </c>
      <c r="Z71" s="394"/>
      <c r="AA71" s="394"/>
      <c r="AB71" s="394"/>
      <c r="AC71" s="257"/>
    </row>
    <row r="72" spans="1:29" ht="178.5" x14ac:dyDescent="0.15">
      <c r="A72" s="257"/>
      <c r="B72" s="257"/>
      <c r="C72" s="257"/>
      <c r="D72" s="257"/>
      <c r="E72" s="257"/>
      <c r="F72" s="257"/>
      <c r="G72" s="257"/>
      <c r="H72" s="257"/>
      <c r="I72" s="257"/>
      <c r="J72" s="397"/>
      <c r="K72" s="129">
        <v>88</v>
      </c>
      <c r="L72" s="108" t="s">
        <v>431</v>
      </c>
      <c r="M72" s="257"/>
      <c r="N72" s="196">
        <v>0</v>
      </c>
      <c r="O72" s="196">
        <v>0.25</v>
      </c>
      <c r="P72" s="196">
        <v>0.5</v>
      </c>
      <c r="Q72" s="196">
        <v>1</v>
      </c>
      <c r="R72" s="196">
        <v>0.55000000000000004</v>
      </c>
      <c r="S72" s="240" t="s">
        <v>643</v>
      </c>
      <c r="T72" s="196">
        <v>0.8</v>
      </c>
      <c r="U72" s="212" t="s">
        <v>572</v>
      </c>
      <c r="V72" s="257"/>
      <c r="W72" s="257"/>
      <c r="X72" s="175">
        <v>43191</v>
      </c>
      <c r="Y72" s="175">
        <v>43462</v>
      </c>
      <c r="Z72" s="394"/>
      <c r="AA72" s="394"/>
      <c r="AB72" s="394"/>
      <c r="AC72" s="257"/>
    </row>
    <row r="73" spans="1:29" ht="94.5" x14ac:dyDescent="0.15">
      <c r="A73" s="257"/>
      <c r="B73" s="257"/>
      <c r="C73" s="257"/>
      <c r="D73" s="257"/>
      <c r="E73" s="257"/>
      <c r="F73" s="257"/>
      <c r="G73" s="257"/>
      <c r="H73" s="257"/>
      <c r="I73" s="257"/>
      <c r="J73" s="397"/>
      <c r="K73" s="129">
        <v>89</v>
      </c>
      <c r="L73" s="108" t="s">
        <v>163</v>
      </c>
      <c r="M73" s="257"/>
      <c r="N73" s="196">
        <v>0</v>
      </c>
      <c r="O73" s="196">
        <v>0</v>
      </c>
      <c r="P73" s="196">
        <v>0.5</v>
      </c>
      <c r="Q73" s="196">
        <v>1</v>
      </c>
      <c r="R73" s="196">
        <v>0</v>
      </c>
      <c r="S73" s="240" t="s">
        <v>472</v>
      </c>
      <c r="T73" s="196">
        <v>0.4</v>
      </c>
      <c r="U73" s="212" t="s">
        <v>573</v>
      </c>
      <c r="V73" s="257"/>
      <c r="W73" s="257"/>
      <c r="X73" s="175">
        <v>43252</v>
      </c>
      <c r="Y73" s="175">
        <v>43451</v>
      </c>
      <c r="Z73" s="394"/>
      <c r="AA73" s="394"/>
      <c r="AB73" s="394"/>
      <c r="AC73" s="257"/>
    </row>
    <row r="74" spans="1:29" ht="231" x14ac:dyDescent="0.15">
      <c r="A74" s="257"/>
      <c r="B74" s="257"/>
      <c r="C74" s="257"/>
      <c r="D74" s="257"/>
      <c r="E74" s="257"/>
      <c r="F74" s="257"/>
      <c r="G74" s="257"/>
      <c r="H74" s="257"/>
      <c r="I74" s="257"/>
      <c r="J74" s="397" t="s">
        <v>165</v>
      </c>
      <c r="K74" s="129">
        <v>90</v>
      </c>
      <c r="L74" s="108" t="s">
        <v>341</v>
      </c>
      <c r="M74" s="257"/>
      <c r="N74" s="196">
        <v>1</v>
      </c>
      <c r="O74" s="196">
        <v>1</v>
      </c>
      <c r="P74" s="196">
        <v>1</v>
      </c>
      <c r="Q74" s="196">
        <v>1</v>
      </c>
      <c r="R74" s="196">
        <v>0.8</v>
      </c>
      <c r="S74" s="240" t="s">
        <v>533</v>
      </c>
      <c r="T74" s="196">
        <v>1</v>
      </c>
      <c r="U74" s="212" t="s">
        <v>574</v>
      </c>
      <c r="V74" s="257"/>
      <c r="W74" s="257"/>
      <c r="X74" s="175">
        <v>43101</v>
      </c>
      <c r="Y74" s="175">
        <v>43131</v>
      </c>
      <c r="Z74" s="394"/>
      <c r="AA74" s="394"/>
      <c r="AB74" s="394"/>
      <c r="AC74" s="257"/>
    </row>
    <row r="75" spans="1:29" ht="273" x14ac:dyDescent="0.15">
      <c r="A75" s="257"/>
      <c r="B75" s="257"/>
      <c r="C75" s="257"/>
      <c r="D75" s="257"/>
      <c r="E75" s="257"/>
      <c r="F75" s="257"/>
      <c r="G75" s="257"/>
      <c r="H75" s="257"/>
      <c r="I75" s="257"/>
      <c r="J75" s="397"/>
      <c r="K75" s="129">
        <v>91</v>
      </c>
      <c r="L75" s="108" t="s">
        <v>342</v>
      </c>
      <c r="M75" s="257"/>
      <c r="N75" s="196">
        <v>0</v>
      </c>
      <c r="O75" s="196">
        <v>0</v>
      </c>
      <c r="P75" s="196">
        <v>0.5</v>
      </c>
      <c r="Q75" s="196">
        <v>1</v>
      </c>
      <c r="R75" s="196">
        <v>0.4</v>
      </c>
      <c r="S75" s="240" t="s">
        <v>644</v>
      </c>
      <c r="T75" s="196">
        <v>0.8</v>
      </c>
      <c r="U75" s="212" t="s">
        <v>575</v>
      </c>
      <c r="V75" s="257"/>
      <c r="W75" s="257"/>
      <c r="X75" s="175">
        <v>43252</v>
      </c>
      <c r="Y75" s="175">
        <v>43451</v>
      </c>
      <c r="Z75" s="394"/>
      <c r="AA75" s="394"/>
      <c r="AB75" s="394"/>
      <c r="AC75" s="257"/>
    </row>
    <row r="76" spans="1:29" ht="73.5" x14ac:dyDescent="0.15">
      <c r="A76" s="257"/>
      <c r="B76" s="257"/>
      <c r="C76" s="257"/>
      <c r="D76" s="257"/>
      <c r="E76" s="257"/>
      <c r="F76" s="257"/>
      <c r="G76" s="257"/>
      <c r="H76" s="257"/>
      <c r="I76" s="257"/>
      <c r="J76" s="108" t="s">
        <v>657</v>
      </c>
      <c r="K76" s="129">
        <v>92</v>
      </c>
      <c r="L76" s="108" t="s">
        <v>178</v>
      </c>
      <c r="M76" s="257"/>
      <c r="N76" s="196">
        <v>0</v>
      </c>
      <c r="O76" s="196">
        <v>0</v>
      </c>
      <c r="P76" s="196">
        <v>1</v>
      </c>
      <c r="Q76" s="196">
        <v>1</v>
      </c>
      <c r="R76" s="196">
        <v>0</v>
      </c>
      <c r="S76" s="240" t="s">
        <v>473</v>
      </c>
      <c r="T76" s="196">
        <v>0.5</v>
      </c>
      <c r="U76" s="212" t="s">
        <v>645</v>
      </c>
      <c r="V76" s="257"/>
      <c r="W76" s="257"/>
      <c r="X76" s="175">
        <v>43248</v>
      </c>
      <c r="Y76" s="175">
        <v>43333</v>
      </c>
      <c r="Z76" s="394"/>
      <c r="AA76" s="394"/>
      <c r="AB76" s="394"/>
      <c r="AC76" s="257"/>
    </row>
    <row r="77" spans="1:29" ht="105" x14ac:dyDescent="0.15">
      <c r="A77" s="258"/>
      <c r="B77" s="258"/>
      <c r="C77" s="258"/>
      <c r="D77" s="258"/>
      <c r="E77" s="258"/>
      <c r="F77" s="258"/>
      <c r="G77" s="258"/>
      <c r="H77" s="258"/>
      <c r="I77" s="258"/>
      <c r="J77" s="109" t="s">
        <v>164</v>
      </c>
      <c r="K77" s="129">
        <v>93</v>
      </c>
      <c r="L77" s="108" t="s">
        <v>166</v>
      </c>
      <c r="M77" s="258"/>
      <c r="N77" s="196">
        <v>0</v>
      </c>
      <c r="O77" s="196">
        <v>0</v>
      </c>
      <c r="P77" s="196">
        <v>0.5</v>
      </c>
      <c r="Q77" s="196">
        <v>1</v>
      </c>
      <c r="R77" s="196">
        <v>0</v>
      </c>
      <c r="S77" s="240" t="s">
        <v>534</v>
      </c>
      <c r="T77" s="196">
        <v>0.4</v>
      </c>
      <c r="U77" s="212" t="s">
        <v>576</v>
      </c>
      <c r="V77" s="258"/>
      <c r="W77" s="258"/>
      <c r="X77" s="175">
        <v>43252</v>
      </c>
      <c r="Y77" s="175">
        <v>43458</v>
      </c>
      <c r="Z77" s="395"/>
      <c r="AA77" s="395"/>
      <c r="AB77" s="395"/>
      <c r="AC77" s="258"/>
    </row>
    <row r="78" spans="1:29" ht="11.25" x14ac:dyDescent="0.15">
      <c r="A78" s="60" t="s">
        <v>141</v>
      </c>
      <c r="B78" s="60" t="s">
        <v>167</v>
      </c>
      <c r="C78" s="60"/>
      <c r="D78" s="60"/>
      <c r="E78" s="60"/>
      <c r="F78" s="60"/>
      <c r="G78" s="60"/>
      <c r="H78" s="60"/>
      <c r="I78" s="60"/>
      <c r="J78" s="60"/>
      <c r="K78" s="158"/>
      <c r="L78" s="60"/>
      <c r="M78" s="60"/>
      <c r="N78" s="241"/>
      <c r="O78" s="241"/>
      <c r="P78" s="241"/>
      <c r="Q78" s="241"/>
      <c r="R78" s="241"/>
      <c r="S78" s="241"/>
      <c r="T78" s="241"/>
      <c r="U78" s="209"/>
      <c r="V78" s="60"/>
      <c r="W78" s="60"/>
      <c r="X78" s="60"/>
      <c r="Y78" s="60"/>
      <c r="Z78" s="60"/>
      <c r="AA78" s="127"/>
      <c r="AB78" s="127"/>
      <c r="AC78" s="60"/>
    </row>
    <row r="79" spans="1:29" x14ac:dyDescent="0.15">
      <c r="A79" s="390" t="s">
        <v>0</v>
      </c>
      <c r="B79" s="391"/>
      <c r="C79" s="391"/>
      <c r="D79" s="391"/>
      <c r="E79" s="392"/>
      <c r="F79" s="273" t="s">
        <v>115</v>
      </c>
      <c r="G79" s="273"/>
      <c r="H79" s="273"/>
      <c r="I79" s="273"/>
      <c r="J79" s="273"/>
      <c r="K79" s="273"/>
      <c r="L79" s="273"/>
      <c r="M79" s="273"/>
      <c r="N79" s="396" t="s">
        <v>18</v>
      </c>
      <c r="O79" s="396"/>
      <c r="P79" s="396"/>
      <c r="Q79" s="396"/>
      <c r="R79" s="388" t="s">
        <v>447</v>
      </c>
      <c r="S79" s="389"/>
      <c r="T79" s="259" t="s">
        <v>447</v>
      </c>
      <c r="U79" s="260"/>
      <c r="V79" s="274" t="s">
        <v>84</v>
      </c>
      <c r="W79" s="274" t="s">
        <v>25</v>
      </c>
      <c r="X79" s="274" t="s">
        <v>8</v>
      </c>
      <c r="Y79" s="274"/>
      <c r="Z79" s="274" t="s">
        <v>9</v>
      </c>
      <c r="AA79" s="274"/>
      <c r="AB79" s="274"/>
      <c r="AC79" s="274"/>
    </row>
    <row r="80" spans="1:29" ht="42" x14ac:dyDescent="0.15">
      <c r="A80" s="62" t="s">
        <v>1</v>
      </c>
      <c r="B80" s="62" t="s">
        <v>2</v>
      </c>
      <c r="C80" s="62" t="s">
        <v>3</v>
      </c>
      <c r="D80" s="62" t="s">
        <v>4</v>
      </c>
      <c r="E80" s="11" t="s">
        <v>5</v>
      </c>
      <c r="F80" s="11" t="s">
        <v>112</v>
      </c>
      <c r="G80" s="62" t="s">
        <v>106</v>
      </c>
      <c r="H80" s="62" t="s">
        <v>101</v>
      </c>
      <c r="I80" s="62" t="s">
        <v>102</v>
      </c>
      <c r="J80" s="11" t="s">
        <v>100</v>
      </c>
      <c r="K80" s="128" t="s">
        <v>107</v>
      </c>
      <c r="L80" s="11" t="s">
        <v>91</v>
      </c>
      <c r="M80" s="62" t="s">
        <v>7</v>
      </c>
      <c r="N80" s="231" t="s">
        <v>14</v>
      </c>
      <c r="O80" s="231" t="s">
        <v>15</v>
      </c>
      <c r="P80" s="231" t="s">
        <v>16</v>
      </c>
      <c r="Q80" s="231" t="s">
        <v>17</v>
      </c>
      <c r="R80" s="185" t="s">
        <v>14</v>
      </c>
      <c r="S80" s="238" t="s">
        <v>448</v>
      </c>
      <c r="T80" s="185" t="s">
        <v>558</v>
      </c>
      <c r="U80" s="186" t="s">
        <v>559</v>
      </c>
      <c r="V80" s="274"/>
      <c r="W80" s="274"/>
      <c r="X80" s="62" t="s">
        <v>10</v>
      </c>
      <c r="Y80" s="62" t="s">
        <v>11</v>
      </c>
      <c r="Z80" s="62" t="s">
        <v>12</v>
      </c>
      <c r="AA80" s="128" t="s">
        <v>12</v>
      </c>
      <c r="AB80" s="128" t="s">
        <v>12</v>
      </c>
      <c r="AC80" s="62" t="s">
        <v>13</v>
      </c>
    </row>
    <row r="81" spans="1:30" ht="52.5" x14ac:dyDescent="0.15">
      <c r="A81" s="398" t="s">
        <v>21</v>
      </c>
      <c r="B81" s="398" t="s">
        <v>38</v>
      </c>
      <c r="C81" s="398" t="s">
        <v>37</v>
      </c>
      <c r="D81" s="398" t="s">
        <v>36</v>
      </c>
      <c r="E81" s="398" t="s">
        <v>35</v>
      </c>
      <c r="F81" s="398" t="s">
        <v>422</v>
      </c>
      <c r="G81" s="256">
        <v>11</v>
      </c>
      <c r="H81" s="256" t="s">
        <v>363</v>
      </c>
      <c r="I81" s="256" t="s">
        <v>425</v>
      </c>
      <c r="J81" s="256" t="s">
        <v>168</v>
      </c>
      <c r="K81" s="129">
        <v>94</v>
      </c>
      <c r="L81" s="117" t="s">
        <v>140</v>
      </c>
      <c r="M81" s="256" t="s">
        <v>24</v>
      </c>
      <c r="N81" s="196">
        <v>0.12</v>
      </c>
      <c r="O81" s="196">
        <v>0.65500000000000003</v>
      </c>
      <c r="P81" s="196">
        <v>0.89</v>
      </c>
      <c r="Q81" s="196">
        <v>1</v>
      </c>
      <c r="R81" s="196">
        <v>1</v>
      </c>
      <c r="S81" s="240" t="s">
        <v>474</v>
      </c>
      <c r="T81" s="196">
        <v>1</v>
      </c>
      <c r="U81" s="212" t="s">
        <v>604</v>
      </c>
      <c r="V81" s="256" t="s">
        <v>254</v>
      </c>
      <c r="W81" s="256" t="s">
        <v>255</v>
      </c>
      <c r="X81" s="175">
        <v>43160</v>
      </c>
      <c r="Y81" s="175">
        <v>43462</v>
      </c>
      <c r="Z81" s="393">
        <v>0</v>
      </c>
      <c r="AA81" s="393">
        <v>0</v>
      </c>
      <c r="AB81" s="393">
        <v>0</v>
      </c>
      <c r="AC81" s="256" t="s">
        <v>247</v>
      </c>
    </row>
    <row r="82" spans="1:30" ht="273" x14ac:dyDescent="0.15">
      <c r="A82" s="400"/>
      <c r="B82" s="400"/>
      <c r="C82" s="400"/>
      <c r="D82" s="400"/>
      <c r="E82" s="400"/>
      <c r="F82" s="400"/>
      <c r="G82" s="257"/>
      <c r="H82" s="257"/>
      <c r="I82" s="257"/>
      <c r="J82" s="257"/>
      <c r="K82" s="129">
        <v>95</v>
      </c>
      <c r="L82" s="143" t="s">
        <v>169</v>
      </c>
      <c r="M82" s="257"/>
      <c r="N82" s="196">
        <v>0</v>
      </c>
      <c r="O82" s="196">
        <v>0.25</v>
      </c>
      <c r="P82" s="196">
        <v>0.5</v>
      </c>
      <c r="Q82" s="196">
        <v>1</v>
      </c>
      <c r="R82" s="196">
        <v>0.18</v>
      </c>
      <c r="S82" s="240" t="s">
        <v>658</v>
      </c>
      <c r="T82" s="196">
        <v>0.44</v>
      </c>
      <c r="U82" s="212" t="s">
        <v>659</v>
      </c>
      <c r="V82" s="257"/>
      <c r="W82" s="257"/>
      <c r="X82" s="175">
        <v>43191</v>
      </c>
      <c r="Y82" s="175">
        <v>43462</v>
      </c>
      <c r="Z82" s="394"/>
      <c r="AA82" s="394"/>
      <c r="AB82" s="394"/>
      <c r="AC82" s="257"/>
    </row>
    <row r="83" spans="1:30" ht="84" x14ac:dyDescent="0.15">
      <c r="A83" s="400"/>
      <c r="B83" s="400"/>
      <c r="C83" s="400"/>
      <c r="D83" s="400"/>
      <c r="E83" s="400"/>
      <c r="F83" s="400"/>
      <c r="G83" s="257"/>
      <c r="H83" s="257"/>
      <c r="I83" s="257"/>
      <c r="J83" s="258"/>
      <c r="K83" s="129">
        <v>96</v>
      </c>
      <c r="L83" s="252" t="s">
        <v>171</v>
      </c>
      <c r="M83" s="257"/>
      <c r="N83" s="196">
        <v>0</v>
      </c>
      <c r="O83" s="196">
        <v>1</v>
      </c>
      <c r="P83" s="196">
        <v>1</v>
      </c>
      <c r="Q83" s="196">
        <v>1</v>
      </c>
      <c r="R83" s="196">
        <v>0</v>
      </c>
      <c r="S83" s="240" t="s">
        <v>475</v>
      </c>
      <c r="T83" s="196">
        <v>1</v>
      </c>
      <c r="U83" s="252" t="s">
        <v>665</v>
      </c>
      <c r="V83" s="257"/>
      <c r="W83" s="257"/>
      <c r="X83" s="175">
        <v>43252</v>
      </c>
      <c r="Y83" s="175">
        <v>43281</v>
      </c>
      <c r="Z83" s="394"/>
      <c r="AA83" s="394"/>
      <c r="AB83" s="394"/>
      <c r="AC83" s="257"/>
    </row>
    <row r="84" spans="1:30" ht="31.5" x14ac:dyDescent="0.15">
      <c r="A84" s="400"/>
      <c r="B84" s="400"/>
      <c r="C84" s="400"/>
      <c r="D84" s="400"/>
      <c r="E84" s="400"/>
      <c r="F84" s="400"/>
      <c r="G84" s="257"/>
      <c r="H84" s="257"/>
      <c r="I84" s="257"/>
      <c r="J84" s="397" t="s">
        <v>170</v>
      </c>
      <c r="K84" s="129">
        <v>97</v>
      </c>
      <c r="L84" s="117" t="s">
        <v>140</v>
      </c>
      <c r="M84" s="257"/>
      <c r="N84" s="196">
        <v>1</v>
      </c>
      <c r="O84" s="196">
        <v>1</v>
      </c>
      <c r="P84" s="196">
        <v>1</v>
      </c>
      <c r="Q84" s="196">
        <v>1</v>
      </c>
      <c r="R84" s="196">
        <v>1</v>
      </c>
      <c r="S84" s="240" t="s">
        <v>535</v>
      </c>
      <c r="T84" s="196">
        <v>1</v>
      </c>
      <c r="U84" s="212" t="s">
        <v>605</v>
      </c>
      <c r="V84" s="257"/>
      <c r="W84" s="257"/>
      <c r="X84" s="175">
        <v>43101</v>
      </c>
      <c r="Y84" s="175">
        <v>43462</v>
      </c>
      <c r="Z84" s="394"/>
      <c r="AA84" s="394"/>
      <c r="AB84" s="394"/>
      <c r="AC84" s="257"/>
    </row>
    <row r="85" spans="1:30" s="2" customFormat="1" ht="199.5" x14ac:dyDescent="0.15">
      <c r="A85" s="400"/>
      <c r="B85" s="400"/>
      <c r="C85" s="400"/>
      <c r="D85" s="400"/>
      <c r="E85" s="400"/>
      <c r="F85" s="400"/>
      <c r="G85" s="258"/>
      <c r="H85" s="258"/>
      <c r="I85" s="258"/>
      <c r="J85" s="397"/>
      <c r="K85" s="129">
        <v>98</v>
      </c>
      <c r="L85" s="117" t="s">
        <v>343</v>
      </c>
      <c r="M85" s="258"/>
      <c r="N85" s="196">
        <v>0</v>
      </c>
      <c r="O85" s="196">
        <v>0.25</v>
      </c>
      <c r="P85" s="196">
        <v>0.5</v>
      </c>
      <c r="Q85" s="196">
        <v>1</v>
      </c>
      <c r="R85" s="196">
        <v>0.2</v>
      </c>
      <c r="S85" s="240" t="s">
        <v>660</v>
      </c>
      <c r="T85" s="196">
        <v>0.44</v>
      </c>
      <c r="U85" s="212" t="s">
        <v>661</v>
      </c>
      <c r="V85" s="257"/>
      <c r="W85" s="257"/>
      <c r="X85" s="175">
        <v>43191</v>
      </c>
      <c r="Y85" s="175">
        <v>43462</v>
      </c>
      <c r="Z85" s="394"/>
      <c r="AA85" s="394"/>
      <c r="AB85" s="394"/>
      <c r="AC85" s="257"/>
    </row>
    <row r="86" spans="1:30" ht="11.25" x14ac:dyDescent="0.15">
      <c r="A86" s="60" t="s">
        <v>143</v>
      </c>
      <c r="B86" s="316" t="s">
        <v>173</v>
      </c>
      <c r="C86" s="356"/>
      <c r="D86" s="356"/>
      <c r="E86" s="356"/>
      <c r="F86" s="356"/>
      <c r="G86" s="356"/>
      <c r="H86" s="356"/>
      <c r="I86" s="356"/>
      <c r="J86" s="356"/>
      <c r="K86" s="356"/>
      <c r="L86" s="357"/>
      <c r="M86" s="60"/>
      <c r="N86" s="241"/>
      <c r="O86" s="241"/>
      <c r="P86" s="241"/>
      <c r="Q86" s="241"/>
      <c r="R86" s="241"/>
      <c r="S86" s="241"/>
      <c r="T86" s="241"/>
      <c r="U86" s="209"/>
      <c r="V86" s="60"/>
      <c r="W86" s="60"/>
      <c r="X86" s="60"/>
      <c r="Y86" s="60"/>
      <c r="Z86" s="60"/>
      <c r="AA86" s="127"/>
      <c r="AB86" s="127"/>
      <c r="AC86" s="60"/>
    </row>
    <row r="87" spans="1:30" x14ac:dyDescent="0.15">
      <c r="A87" s="390" t="s">
        <v>0</v>
      </c>
      <c r="B87" s="391"/>
      <c r="C87" s="391"/>
      <c r="D87" s="391"/>
      <c r="E87" s="392"/>
      <c r="F87" s="273" t="s">
        <v>115</v>
      </c>
      <c r="G87" s="273"/>
      <c r="H87" s="273"/>
      <c r="I87" s="273"/>
      <c r="J87" s="273"/>
      <c r="K87" s="273"/>
      <c r="L87" s="273"/>
      <c r="M87" s="273"/>
      <c r="N87" s="402" t="s">
        <v>18</v>
      </c>
      <c r="O87" s="403"/>
      <c r="P87" s="403"/>
      <c r="Q87" s="404"/>
      <c r="R87" s="388" t="s">
        <v>447</v>
      </c>
      <c r="S87" s="389"/>
      <c r="T87" s="259" t="s">
        <v>447</v>
      </c>
      <c r="U87" s="260"/>
      <c r="V87" s="274" t="s">
        <v>84</v>
      </c>
      <c r="W87" s="274" t="s">
        <v>25</v>
      </c>
      <c r="X87" s="274" t="s">
        <v>8</v>
      </c>
      <c r="Y87" s="274"/>
      <c r="Z87" s="274" t="s">
        <v>9</v>
      </c>
      <c r="AA87" s="274"/>
      <c r="AB87" s="274"/>
      <c r="AC87" s="274"/>
    </row>
    <row r="88" spans="1:30" ht="42" x14ac:dyDescent="0.15">
      <c r="A88" s="62" t="s">
        <v>1</v>
      </c>
      <c r="B88" s="62" t="s">
        <v>2</v>
      </c>
      <c r="C88" s="62" t="s">
        <v>3</v>
      </c>
      <c r="D88" s="62" t="s">
        <v>4</v>
      </c>
      <c r="E88" s="11" t="s">
        <v>5</v>
      </c>
      <c r="F88" s="11" t="s">
        <v>112</v>
      </c>
      <c r="G88" s="62" t="s">
        <v>106</v>
      </c>
      <c r="H88" s="62" t="s">
        <v>101</v>
      </c>
      <c r="I88" s="62" t="s">
        <v>102</v>
      </c>
      <c r="J88" s="11" t="s">
        <v>100</v>
      </c>
      <c r="K88" s="128" t="s">
        <v>107</v>
      </c>
      <c r="L88" s="11" t="s">
        <v>91</v>
      </c>
      <c r="M88" s="62" t="s">
        <v>7</v>
      </c>
      <c r="N88" s="231" t="s">
        <v>14</v>
      </c>
      <c r="O88" s="231" t="s">
        <v>15</v>
      </c>
      <c r="P88" s="231" t="s">
        <v>16</v>
      </c>
      <c r="Q88" s="231" t="s">
        <v>17</v>
      </c>
      <c r="R88" s="185" t="s">
        <v>14</v>
      </c>
      <c r="S88" s="238" t="s">
        <v>448</v>
      </c>
      <c r="T88" s="185" t="s">
        <v>558</v>
      </c>
      <c r="U88" s="186" t="s">
        <v>559</v>
      </c>
      <c r="V88" s="274"/>
      <c r="W88" s="274"/>
      <c r="X88" s="62" t="s">
        <v>10</v>
      </c>
      <c r="Y88" s="62" t="s">
        <v>11</v>
      </c>
      <c r="Z88" s="62" t="s">
        <v>12</v>
      </c>
      <c r="AA88" s="128" t="s">
        <v>12</v>
      </c>
      <c r="AB88" s="128" t="s">
        <v>12</v>
      </c>
      <c r="AC88" s="62" t="s">
        <v>13</v>
      </c>
    </row>
    <row r="89" spans="1:30" ht="115.5" customHeight="1" x14ac:dyDescent="0.15">
      <c r="A89" s="256" t="s">
        <v>21</v>
      </c>
      <c r="B89" s="256" t="s">
        <v>38</v>
      </c>
      <c r="C89" s="256" t="s">
        <v>37</v>
      </c>
      <c r="D89" s="256" t="s">
        <v>36</v>
      </c>
      <c r="E89" s="256" t="s">
        <v>35</v>
      </c>
      <c r="F89" s="398" t="s">
        <v>35</v>
      </c>
      <c r="G89" s="256">
        <v>11</v>
      </c>
      <c r="H89" s="256" t="s">
        <v>363</v>
      </c>
      <c r="I89" s="256" t="s">
        <v>425</v>
      </c>
      <c r="J89" s="126" t="s">
        <v>172</v>
      </c>
      <c r="K89" s="129">
        <v>99</v>
      </c>
      <c r="L89" s="143" t="s">
        <v>432</v>
      </c>
      <c r="M89" s="256" t="s">
        <v>24</v>
      </c>
      <c r="N89" s="196">
        <v>0</v>
      </c>
      <c r="O89" s="196">
        <v>0</v>
      </c>
      <c r="P89" s="196">
        <v>0</v>
      </c>
      <c r="Q89" s="196">
        <v>1</v>
      </c>
      <c r="R89" s="196">
        <v>0</v>
      </c>
      <c r="S89" s="240"/>
      <c r="T89" s="196">
        <v>0</v>
      </c>
      <c r="U89" s="250" t="s">
        <v>671</v>
      </c>
      <c r="V89" s="146" t="s">
        <v>307</v>
      </c>
      <c r="W89" s="146" t="s">
        <v>371</v>
      </c>
      <c r="X89" s="175">
        <v>43132</v>
      </c>
      <c r="Y89" s="175">
        <v>43462</v>
      </c>
      <c r="Z89" s="393">
        <f>+GETPIVOTDATA("Valor P.A.A O ESTIMADO",[1]metas!$A$1,"Meta 2018","Política de eficiencia administrativa implementada.")</f>
        <v>308043490</v>
      </c>
      <c r="AA89" s="393">
        <v>308043490</v>
      </c>
      <c r="AB89" s="393">
        <v>161922224</v>
      </c>
      <c r="AC89" s="256" t="s">
        <v>247</v>
      </c>
      <c r="AD89" s="96"/>
    </row>
    <row r="90" spans="1:30" ht="73.5" x14ac:dyDescent="0.15">
      <c r="A90" s="257"/>
      <c r="B90" s="257"/>
      <c r="C90" s="257"/>
      <c r="D90" s="257"/>
      <c r="E90" s="257"/>
      <c r="F90" s="400"/>
      <c r="G90" s="257"/>
      <c r="H90" s="257"/>
      <c r="I90" s="257"/>
      <c r="J90" s="398" t="s">
        <v>174</v>
      </c>
      <c r="K90" s="129">
        <v>100</v>
      </c>
      <c r="L90" s="143" t="s">
        <v>175</v>
      </c>
      <c r="M90" s="257"/>
      <c r="N90" s="196">
        <v>1</v>
      </c>
      <c r="O90" s="196">
        <v>1</v>
      </c>
      <c r="P90" s="196">
        <v>1</v>
      </c>
      <c r="Q90" s="196">
        <v>1</v>
      </c>
      <c r="R90" s="196">
        <v>1</v>
      </c>
      <c r="S90" s="240" t="s">
        <v>646</v>
      </c>
      <c r="T90" s="196">
        <v>1</v>
      </c>
      <c r="U90" s="212" t="s">
        <v>646</v>
      </c>
      <c r="V90" s="398" t="s">
        <v>259</v>
      </c>
      <c r="W90" s="398" t="s">
        <v>300</v>
      </c>
      <c r="X90" s="175">
        <v>43160</v>
      </c>
      <c r="Y90" s="175">
        <v>43190</v>
      </c>
      <c r="Z90" s="394"/>
      <c r="AA90" s="394"/>
      <c r="AB90" s="394"/>
      <c r="AC90" s="257"/>
    </row>
    <row r="91" spans="1:30" ht="21" x14ac:dyDescent="0.15">
      <c r="A91" s="257"/>
      <c r="B91" s="257"/>
      <c r="C91" s="257"/>
      <c r="D91" s="257"/>
      <c r="E91" s="257"/>
      <c r="F91" s="400"/>
      <c r="G91" s="257"/>
      <c r="H91" s="257"/>
      <c r="I91" s="257"/>
      <c r="J91" s="400"/>
      <c r="K91" s="129">
        <v>101</v>
      </c>
      <c r="L91" s="143" t="s">
        <v>176</v>
      </c>
      <c r="M91" s="257"/>
      <c r="N91" s="196">
        <v>1</v>
      </c>
      <c r="O91" s="196">
        <v>1</v>
      </c>
      <c r="P91" s="196">
        <v>1</v>
      </c>
      <c r="Q91" s="196">
        <v>1</v>
      </c>
      <c r="R91" s="196">
        <v>1</v>
      </c>
      <c r="S91" s="240" t="s">
        <v>649</v>
      </c>
      <c r="T91" s="196">
        <v>1</v>
      </c>
      <c r="U91" s="212" t="s">
        <v>649</v>
      </c>
      <c r="V91" s="400"/>
      <c r="W91" s="400"/>
      <c r="X91" s="175">
        <v>43132</v>
      </c>
      <c r="Y91" s="175">
        <v>43462</v>
      </c>
      <c r="Z91" s="394"/>
      <c r="AA91" s="394"/>
      <c r="AB91" s="394"/>
      <c r="AC91" s="257"/>
    </row>
    <row r="92" spans="1:30" ht="31.5" x14ac:dyDescent="0.15">
      <c r="A92" s="258"/>
      <c r="B92" s="258"/>
      <c r="C92" s="258"/>
      <c r="D92" s="258"/>
      <c r="E92" s="258"/>
      <c r="F92" s="399"/>
      <c r="G92" s="258"/>
      <c r="H92" s="258"/>
      <c r="I92" s="258"/>
      <c r="J92" s="399"/>
      <c r="K92" s="129">
        <v>102</v>
      </c>
      <c r="L92" s="143" t="s">
        <v>177</v>
      </c>
      <c r="M92" s="258"/>
      <c r="N92" s="196">
        <v>0.25</v>
      </c>
      <c r="O92" s="196">
        <v>0.5</v>
      </c>
      <c r="P92" s="196">
        <v>0.75</v>
      </c>
      <c r="Q92" s="196">
        <v>1</v>
      </c>
      <c r="R92" s="196">
        <v>0.25</v>
      </c>
      <c r="S92" s="240" t="s">
        <v>476</v>
      </c>
      <c r="T92" s="196">
        <v>0.5</v>
      </c>
      <c r="U92" s="212" t="s">
        <v>577</v>
      </c>
      <c r="V92" s="399"/>
      <c r="W92" s="399"/>
      <c r="X92" s="175">
        <v>43191</v>
      </c>
      <c r="Y92" s="175">
        <v>43462</v>
      </c>
      <c r="Z92" s="395"/>
      <c r="AA92" s="395"/>
      <c r="AB92" s="395"/>
      <c r="AC92" s="258"/>
    </row>
    <row r="93" spans="1:30" x14ac:dyDescent="0.15">
      <c r="A93" s="93"/>
      <c r="B93" s="93"/>
      <c r="C93" s="93"/>
      <c r="D93" s="93"/>
      <c r="E93" s="93"/>
      <c r="F93" s="93"/>
    </row>
    <row r="94" spans="1:30" x14ac:dyDescent="0.15">
      <c r="A94" s="93"/>
      <c r="B94" s="93"/>
      <c r="C94" s="93"/>
      <c r="D94" s="93"/>
      <c r="E94" s="93"/>
      <c r="F94" s="93"/>
      <c r="Z94" s="164">
        <f>+Z14+Z22+Z28+Z36+Z41+Z49+Z63+Z70+Z81+Z89</f>
        <v>518035000</v>
      </c>
    </row>
  </sheetData>
  <customSheetViews>
    <customSheetView guid="{799A3C3B-37C3-4213-B614-C759276119ED}"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25">
      <selection activeCell="U27" sqref="U27"/>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I76">
      <selection activeCell="Q78" sqref="Q78:Q82"/>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L47">
      <selection activeCell="U48" sqref="U48"/>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P85">
      <selection activeCell="V88" sqref="V88:V91"/>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P85">
      <selection activeCell="U91" sqref="U91"/>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I19">
      <selection activeCell="V20" sqref="V20:V21"/>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N17">
      <selection activeCell="V20" sqref="V20:V21"/>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25">
      <selection activeCell="V25" sqref="V25:V27"/>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6"/>
    </customSheetView>
  </customSheetViews>
  <mergeCells count="256">
    <mergeCell ref="A61:E61"/>
    <mergeCell ref="F61:M61"/>
    <mergeCell ref="N61:Q61"/>
    <mergeCell ref="V61:V62"/>
    <mergeCell ref="W61:W62"/>
    <mergeCell ref="X61:Y61"/>
    <mergeCell ref="Z61:AC61"/>
    <mergeCell ref="E49:E59"/>
    <mergeCell ref="F49:F59"/>
    <mergeCell ref="J49:J50"/>
    <mergeCell ref="A49:A59"/>
    <mergeCell ref="B49:B59"/>
    <mergeCell ref="C49:C59"/>
    <mergeCell ref="D49:D59"/>
    <mergeCell ref="J55:J56"/>
    <mergeCell ref="V49:V59"/>
    <mergeCell ref="W49:W59"/>
    <mergeCell ref="Z49:Z59"/>
    <mergeCell ref="AC49:AC59"/>
    <mergeCell ref="AA49:AA59"/>
    <mergeCell ref="AB49:AB59"/>
    <mergeCell ref="V90:V92"/>
    <mergeCell ref="W90:W92"/>
    <mergeCell ref="E41:E44"/>
    <mergeCell ref="J74:J75"/>
    <mergeCell ref="A87:E87"/>
    <mergeCell ref="N87:Q87"/>
    <mergeCell ref="V87:V88"/>
    <mergeCell ref="B86:L86"/>
    <mergeCell ref="N68:Q68"/>
    <mergeCell ref="V68:V69"/>
    <mergeCell ref="W68:W69"/>
    <mergeCell ref="E63:E66"/>
    <mergeCell ref="F63:F66"/>
    <mergeCell ref="F70:F77"/>
    <mergeCell ref="E70:E77"/>
    <mergeCell ref="D70:D77"/>
    <mergeCell ref="C70:C77"/>
    <mergeCell ref="B70:B77"/>
    <mergeCell ref="A41:A44"/>
    <mergeCell ref="B41:B44"/>
    <mergeCell ref="C41:C44"/>
    <mergeCell ref="D41:D44"/>
    <mergeCell ref="J63:J66"/>
    <mergeCell ref="A63:A66"/>
    <mergeCell ref="Z87:AC87"/>
    <mergeCell ref="B67:AC67"/>
    <mergeCell ref="A68:E68"/>
    <mergeCell ref="X68:Y68"/>
    <mergeCell ref="N79:Q79"/>
    <mergeCell ref="J70:J73"/>
    <mergeCell ref="E81:E85"/>
    <mergeCell ref="F81:F85"/>
    <mergeCell ref="J81:J83"/>
    <mergeCell ref="J84:J85"/>
    <mergeCell ref="AC70:AC77"/>
    <mergeCell ref="V81:V85"/>
    <mergeCell ref="W81:W85"/>
    <mergeCell ref="Z81:Z85"/>
    <mergeCell ref="AC81:AC85"/>
    <mergeCell ref="Z68:AC68"/>
    <mergeCell ref="V79:V80"/>
    <mergeCell ref="W79:W80"/>
    <mergeCell ref="X79:Y79"/>
    <mergeCell ref="Z79:AC79"/>
    <mergeCell ref="A70:A77"/>
    <mergeCell ref="F79:M79"/>
    <mergeCell ref="F68:M68"/>
    <mergeCell ref="V70:V77"/>
    <mergeCell ref="F89:F92"/>
    <mergeCell ref="F87:M87"/>
    <mergeCell ref="A81:A85"/>
    <mergeCell ref="B81:B85"/>
    <mergeCell ref="C81:C85"/>
    <mergeCell ref="D81:D85"/>
    <mergeCell ref="J90:J92"/>
    <mergeCell ref="G81:G85"/>
    <mergeCell ref="H81:H85"/>
    <mergeCell ref="I81:I85"/>
    <mergeCell ref="G89:G92"/>
    <mergeCell ref="H89:H92"/>
    <mergeCell ref="I89:I92"/>
    <mergeCell ref="M89:M92"/>
    <mergeCell ref="M81:M85"/>
    <mergeCell ref="A89:A92"/>
    <mergeCell ref="B89:B92"/>
    <mergeCell ref="C89:C92"/>
    <mergeCell ref="D89:D92"/>
    <mergeCell ref="E89:E92"/>
    <mergeCell ref="A2:AC2"/>
    <mergeCell ref="A3:AC3"/>
    <mergeCell ref="A7:B7"/>
    <mergeCell ref="C7:AC7"/>
    <mergeCell ref="B10:AC10"/>
    <mergeCell ref="A12:E12"/>
    <mergeCell ref="F12:M12"/>
    <mergeCell ref="N12:Q12"/>
    <mergeCell ref="W12:W13"/>
    <mergeCell ref="X12:Y12"/>
    <mergeCell ref="Z12:AC12"/>
    <mergeCell ref="V12:V13"/>
    <mergeCell ref="B9:AC9"/>
    <mergeCell ref="R12:S12"/>
    <mergeCell ref="T12:U12"/>
    <mergeCell ref="A22:A23"/>
    <mergeCell ref="B22:B23"/>
    <mergeCell ref="C22:C23"/>
    <mergeCell ref="D22:D23"/>
    <mergeCell ref="E22:E23"/>
    <mergeCell ref="F22:F23"/>
    <mergeCell ref="J28:J29"/>
    <mergeCell ref="B24:AC24"/>
    <mergeCell ref="A26:E26"/>
    <mergeCell ref="F26:M26"/>
    <mergeCell ref="N26:Q26"/>
    <mergeCell ref="V26:V27"/>
    <mergeCell ref="Z22:Z23"/>
    <mergeCell ref="AC22:AC23"/>
    <mergeCell ref="W26:W27"/>
    <mergeCell ref="A28:A31"/>
    <mergeCell ref="B28:B31"/>
    <mergeCell ref="C28:C31"/>
    <mergeCell ref="D28:D31"/>
    <mergeCell ref="Z28:Z31"/>
    <mergeCell ref="F28:F29"/>
    <mergeCell ref="V28:V31"/>
    <mergeCell ref="W28:W31"/>
    <mergeCell ref="F30:F31"/>
    <mergeCell ref="A14:A17"/>
    <mergeCell ref="B18:AC18"/>
    <mergeCell ref="A20:E20"/>
    <mergeCell ref="F20:M20"/>
    <mergeCell ref="N20:Q20"/>
    <mergeCell ref="V20:V21"/>
    <mergeCell ref="W20:W21"/>
    <mergeCell ref="X20:Y20"/>
    <mergeCell ref="Z20:AC20"/>
    <mergeCell ref="D14:D17"/>
    <mergeCell ref="E14:E17"/>
    <mergeCell ref="F14:F17"/>
    <mergeCell ref="H14:H17"/>
    <mergeCell ref="Z14:Z17"/>
    <mergeCell ref="AC14:AC17"/>
    <mergeCell ref="M14:M17"/>
    <mergeCell ref="AA14:AA17"/>
    <mergeCell ref="AB14:AB17"/>
    <mergeCell ref="R20:S20"/>
    <mergeCell ref="T20:U20"/>
    <mergeCell ref="J16:J17"/>
    <mergeCell ref="B14:B17"/>
    <mergeCell ref="C14:C17"/>
    <mergeCell ref="X26:Y26"/>
    <mergeCell ref="Z26:AC26"/>
    <mergeCell ref="AC28:AC31"/>
    <mergeCell ref="E28:E31"/>
    <mergeCell ref="G14:G17"/>
    <mergeCell ref="I14:I17"/>
    <mergeCell ref="G22:G23"/>
    <mergeCell ref="I22:I23"/>
    <mergeCell ref="H22:H23"/>
    <mergeCell ref="G28:G31"/>
    <mergeCell ref="I28:I31"/>
    <mergeCell ref="H28:H31"/>
    <mergeCell ref="M28:M31"/>
    <mergeCell ref="M22:M23"/>
    <mergeCell ref="AA22:AA23"/>
    <mergeCell ref="AB22:AB23"/>
    <mergeCell ref="AA28:AA31"/>
    <mergeCell ref="AB28:AB31"/>
    <mergeCell ref="T26:U26"/>
    <mergeCell ref="W70:W77"/>
    <mergeCell ref="Z70:Z77"/>
    <mergeCell ref="G41:G44"/>
    <mergeCell ref="H41:H44"/>
    <mergeCell ref="N47:Q47"/>
    <mergeCell ref="V47:V48"/>
    <mergeCell ref="W47:W48"/>
    <mergeCell ref="X47:Y47"/>
    <mergeCell ref="Z47:AC47"/>
    <mergeCell ref="B45:AC45"/>
    <mergeCell ref="B46:AC46"/>
    <mergeCell ref="AA63:AA66"/>
    <mergeCell ref="AB63:AB66"/>
    <mergeCell ref="G63:G66"/>
    <mergeCell ref="H63:H66"/>
    <mergeCell ref="I63:I66"/>
    <mergeCell ref="G70:G77"/>
    <mergeCell ref="H70:H77"/>
    <mergeCell ref="I70:I77"/>
    <mergeCell ref="M70:M77"/>
    <mergeCell ref="M63:M66"/>
    <mergeCell ref="A47:E47"/>
    <mergeCell ref="F47:M47"/>
    <mergeCell ref="Z41:Z44"/>
    <mergeCell ref="F34:M34"/>
    <mergeCell ref="N34:Q34"/>
    <mergeCell ref="V34:V35"/>
    <mergeCell ref="W34:W35"/>
    <mergeCell ref="X34:Y34"/>
    <mergeCell ref="Z34:AC34"/>
    <mergeCell ref="T34:U34"/>
    <mergeCell ref="Z89:Z92"/>
    <mergeCell ref="AC41:AC44"/>
    <mergeCell ref="G49:G59"/>
    <mergeCell ref="H49:H59"/>
    <mergeCell ref="I49:I59"/>
    <mergeCell ref="M49:M59"/>
    <mergeCell ref="AA70:AA77"/>
    <mergeCell ref="AB70:AB77"/>
    <mergeCell ref="AA81:AA85"/>
    <mergeCell ref="AB81:AB85"/>
    <mergeCell ref="AA89:AA92"/>
    <mergeCell ref="AB89:AB92"/>
    <mergeCell ref="AC89:AC92"/>
    <mergeCell ref="Z63:Z66"/>
    <mergeCell ref="AC63:AC66"/>
    <mergeCell ref="V63:V66"/>
    <mergeCell ref="W63:W66"/>
    <mergeCell ref="AB41:AB44"/>
    <mergeCell ref="A39:E39"/>
    <mergeCell ref="F39:M39"/>
    <mergeCell ref="N39:Q39"/>
    <mergeCell ref="V39:V40"/>
    <mergeCell ref="W39:W40"/>
    <mergeCell ref="X39:Y39"/>
    <mergeCell ref="Z39:AC39"/>
    <mergeCell ref="F41:F44"/>
    <mergeCell ref="V41:V44"/>
    <mergeCell ref="W41:W44"/>
    <mergeCell ref="I41:I44"/>
    <mergeCell ref="M41:M44"/>
    <mergeCell ref="T39:U39"/>
    <mergeCell ref="T47:U47"/>
    <mergeCell ref="T61:U61"/>
    <mergeCell ref="T68:U68"/>
    <mergeCell ref="T79:U79"/>
    <mergeCell ref="T87:U87"/>
    <mergeCell ref="R26:S26"/>
    <mergeCell ref="R34:S34"/>
    <mergeCell ref="R39:S39"/>
    <mergeCell ref="R47:S47"/>
    <mergeCell ref="R61:S61"/>
    <mergeCell ref="R68:S68"/>
    <mergeCell ref="R79:S79"/>
    <mergeCell ref="R87:S87"/>
    <mergeCell ref="B60:AC60"/>
    <mergeCell ref="B37:AC37"/>
    <mergeCell ref="A79:E79"/>
    <mergeCell ref="B63:B66"/>
    <mergeCell ref="C63:C66"/>
    <mergeCell ref="D63:D66"/>
    <mergeCell ref="W87:W88"/>
    <mergeCell ref="X87:Y87"/>
    <mergeCell ref="B32:AC32"/>
    <mergeCell ref="A34:E34"/>
    <mergeCell ref="AA41:AA44"/>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3"/>
  <sheetViews>
    <sheetView zoomScaleNormal="100" workbookViewId="0">
      <selection activeCell="S16" sqref="S16"/>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3.140625" hidden="1" customWidth="1" outlineLevel="1"/>
    <col min="8" max="9" width="16.28515625" hidden="1" customWidth="1" outlineLevel="1"/>
    <col min="10" max="10" width="31.85546875" customWidth="1" collapsed="1"/>
    <col min="11" max="11" width="4" style="3" bestFit="1" customWidth="1"/>
    <col min="12" max="12" width="37.7109375" style="92"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customWidth="1" collapsed="1"/>
    <col min="21" max="21" width="62.85546875" customWidth="1"/>
    <col min="22" max="23" width="19.42578125" customWidth="1"/>
    <col min="24" max="24" width="11.42578125" customWidth="1"/>
    <col min="25" max="25" width="12.42578125" customWidth="1"/>
    <col min="26" max="26" width="17.7109375" hidden="1" customWidth="1"/>
    <col min="27" max="27" width="13.28515625" hidden="1" customWidth="1"/>
    <col min="28" max="28" width="17.85546875" bestFit="1" customWidth="1"/>
  </cols>
  <sheetData>
    <row r="1" spans="1:29" x14ac:dyDescent="0.15">
      <c r="A1" s="4"/>
      <c r="B1" s="4"/>
      <c r="C1" s="4"/>
      <c r="D1" s="4"/>
      <c r="E1" s="4"/>
      <c r="F1" s="4"/>
      <c r="G1" s="43"/>
      <c r="H1" s="4"/>
      <c r="I1" s="4"/>
      <c r="J1" s="4"/>
      <c r="K1" s="25"/>
      <c r="L1" s="89"/>
      <c r="M1" s="4"/>
      <c r="N1" s="4"/>
      <c r="O1" s="4"/>
      <c r="P1" s="4"/>
      <c r="Q1" s="4"/>
      <c r="R1" s="4"/>
      <c r="S1" s="4"/>
      <c r="T1" s="4"/>
      <c r="U1" s="4"/>
      <c r="V1" s="4"/>
      <c r="W1" s="4"/>
      <c r="X1" s="4"/>
      <c r="Y1" s="4"/>
      <c r="Z1" s="4"/>
      <c r="AA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row>
    <row r="4" spans="1:29" ht="11.25" x14ac:dyDescent="0.15">
      <c r="A4" s="16"/>
      <c r="B4" s="17"/>
      <c r="C4" s="22"/>
      <c r="D4" s="6"/>
      <c r="E4" s="6"/>
      <c r="F4" s="7"/>
      <c r="G4" s="44"/>
      <c r="H4" s="7"/>
      <c r="I4" s="7"/>
      <c r="J4" s="7"/>
      <c r="K4" s="26"/>
      <c r="L4" s="90"/>
      <c r="M4" s="7"/>
      <c r="N4" s="7"/>
      <c r="O4" s="7"/>
      <c r="P4" s="7"/>
      <c r="Q4" s="7"/>
      <c r="R4" s="100"/>
      <c r="S4" s="100"/>
      <c r="T4" s="100"/>
      <c r="U4" s="100"/>
      <c r="V4" s="16"/>
      <c r="W4" s="16"/>
      <c r="X4" s="166"/>
      <c r="Y4" s="22"/>
      <c r="Z4" s="7"/>
      <c r="AA4" s="7"/>
    </row>
    <row r="5" spans="1:29" ht="11.25" x14ac:dyDescent="0.15">
      <c r="A5" s="6"/>
      <c r="B5" s="21"/>
      <c r="C5" s="23"/>
      <c r="D5" s="6"/>
      <c r="E5" s="6"/>
      <c r="F5" s="7"/>
      <c r="G5" s="44"/>
      <c r="H5" s="7"/>
      <c r="I5" s="7"/>
      <c r="J5" s="7"/>
      <c r="K5" s="26"/>
      <c r="L5" s="90"/>
      <c r="M5" s="7"/>
      <c r="N5" s="7"/>
      <c r="O5" s="7"/>
      <c r="P5" s="7"/>
      <c r="Q5" s="7"/>
      <c r="R5" s="100"/>
      <c r="S5" s="100"/>
      <c r="T5" s="100"/>
      <c r="U5" s="100"/>
      <c r="V5" s="6"/>
      <c r="W5" s="6"/>
      <c r="X5" s="203"/>
      <c r="Y5" s="23"/>
      <c r="Z5" s="7"/>
      <c r="AA5" s="7"/>
    </row>
    <row r="6" spans="1:29" ht="11.25" x14ac:dyDescent="0.15">
      <c r="A6" s="6"/>
      <c r="B6" s="15"/>
      <c r="C6" s="6"/>
      <c r="D6" s="6"/>
      <c r="E6" s="6"/>
      <c r="F6" s="7"/>
      <c r="G6" s="44"/>
      <c r="H6" s="7"/>
      <c r="I6" s="7"/>
      <c r="J6" s="7"/>
      <c r="K6" s="26"/>
      <c r="L6" s="90"/>
      <c r="M6" s="7"/>
      <c r="N6" s="7"/>
      <c r="O6" s="7"/>
      <c r="P6" s="7"/>
      <c r="Q6" s="7"/>
      <c r="R6" s="100"/>
      <c r="S6" s="100"/>
      <c r="T6" s="100"/>
      <c r="U6" s="100"/>
      <c r="V6" s="6"/>
      <c r="W6" s="6"/>
      <c r="X6" s="15"/>
      <c r="Y6" s="6"/>
      <c r="Z6" s="7"/>
      <c r="AA6" s="7"/>
    </row>
    <row r="7" spans="1:29" ht="48" customHeight="1" x14ac:dyDescent="0.15">
      <c r="A7" s="286" t="s">
        <v>179</v>
      </c>
      <c r="B7" s="286"/>
      <c r="C7" s="286" t="s">
        <v>180</v>
      </c>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29" ht="6" customHeight="1" x14ac:dyDescent="0.15">
      <c r="A8" s="9"/>
      <c r="B8" s="9"/>
      <c r="C8" s="9"/>
      <c r="D8" s="9"/>
      <c r="E8" s="9"/>
      <c r="F8" s="10"/>
      <c r="G8" s="10"/>
      <c r="H8" s="10"/>
      <c r="I8" s="10"/>
      <c r="J8" s="10"/>
      <c r="K8" s="27"/>
      <c r="L8" s="91"/>
      <c r="M8" s="10"/>
      <c r="N8" s="10"/>
      <c r="O8" s="10"/>
      <c r="P8" s="10"/>
      <c r="Q8" s="10"/>
      <c r="R8" s="102"/>
      <c r="S8" s="102"/>
      <c r="T8" s="102"/>
      <c r="U8" s="102"/>
      <c r="V8" s="10"/>
      <c r="W8" s="10"/>
      <c r="X8" s="10"/>
      <c r="Y8" s="10"/>
      <c r="Z8" s="10"/>
      <c r="AA8" s="10"/>
    </row>
    <row r="9" spans="1:29" ht="27" customHeight="1" x14ac:dyDescent="0.15">
      <c r="A9" s="60" t="s">
        <v>181</v>
      </c>
      <c r="B9" s="264" t="s">
        <v>182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row>
    <row r="10" spans="1:29" ht="6" customHeight="1" x14ac:dyDescent="0.15">
      <c r="A10" s="9"/>
      <c r="B10" s="9"/>
      <c r="C10" s="9"/>
      <c r="D10" s="9"/>
      <c r="E10" s="9"/>
      <c r="F10" s="10"/>
      <c r="G10" s="10"/>
      <c r="H10" s="10"/>
      <c r="I10" s="10"/>
      <c r="J10" s="10"/>
      <c r="K10" s="27"/>
      <c r="L10" s="91"/>
      <c r="M10" s="10"/>
      <c r="N10" s="10"/>
      <c r="O10" s="10"/>
      <c r="P10" s="10"/>
      <c r="Q10" s="10"/>
      <c r="R10" s="102"/>
      <c r="S10" s="102"/>
      <c r="T10" s="102"/>
      <c r="U10" s="102"/>
      <c r="V10" s="10"/>
      <c r="W10" s="10"/>
      <c r="X10" s="10"/>
      <c r="Y10" s="10"/>
      <c r="Z10" s="10"/>
      <c r="AA10" s="10"/>
    </row>
    <row r="11" spans="1:29" s="2" customFormat="1" ht="14.25" customHeight="1" x14ac:dyDescent="0.15">
      <c r="A11" s="273"/>
      <c r="B11" s="273"/>
      <c r="C11" s="273"/>
      <c r="D11" s="273"/>
      <c r="E11" s="273"/>
      <c r="F11" s="273" t="s">
        <v>115</v>
      </c>
      <c r="G11" s="273"/>
      <c r="H11" s="273"/>
      <c r="I11" s="273"/>
      <c r="J11" s="273"/>
      <c r="K11" s="273"/>
      <c r="L11" s="273"/>
      <c r="M11" s="273"/>
      <c r="N11" s="273" t="s">
        <v>18</v>
      </c>
      <c r="O11" s="273"/>
      <c r="P11" s="273"/>
      <c r="Q11" s="273"/>
      <c r="R11" s="259" t="s">
        <v>447</v>
      </c>
      <c r="S11" s="260"/>
      <c r="T11" s="259" t="s">
        <v>447</v>
      </c>
      <c r="U11" s="260"/>
      <c r="V11" s="274" t="s">
        <v>84</v>
      </c>
      <c r="W11" s="274" t="s">
        <v>25</v>
      </c>
      <c r="X11" s="408" t="s">
        <v>8</v>
      </c>
      <c r="Y11" s="409"/>
      <c r="Z11" s="408" t="s">
        <v>9</v>
      </c>
      <c r="AA11" s="409"/>
    </row>
    <row r="12" spans="1:29" s="3" customFormat="1" ht="42" x14ac:dyDescent="0.15">
      <c r="A12" s="71" t="s">
        <v>1</v>
      </c>
      <c r="B12" s="71" t="s">
        <v>2</v>
      </c>
      <c r="C12" s="71" t="s">
        <v>3</v>
      </c>
      <c r="D12" s="71" t="s">
        <v>4</v>
      </c>
      <c r="E12" s="11" t="s">
        <v>5</v>
      </c>
      <c r="F12" s="11" t="s">
        <v>112</v>
      </c>
      <c r="G12" s="71" t="s">
        <v>106</v>
      </c>
      <c r="H12" s="71" t="s">
        <v>101</v>
      </c>
      <c r="I12" s="71" t="s">
        <v>102</v>
      </c>
      <c r="J12" s="11" t="s">
        <v>100</v>
      </c>
      <c r="K12" s="128" t="s">
        <v>107</v>
      </c>
      <c r="L12" s="11" t="s">
        <v>91</v>
      </c>
      <c r="M12" s="71" t="s">
        <v>7</v>
      </c>
      <c r="N12" s="71" t="s">
        <v>14</v>
      </c>
      <c r="O12" s="71" t="s">
        <v>15</v>
      </c>
      <c r="P12" s="71" t="s">
        <v>16</v>
      </c>
      <c r="Q12" s="71" t="s">
        <v>17</v>
      </c>
      <c r="R12" s="185" t="s">
        <v>14</v>
      </c>
      <c r="S12" s="186" t="s">
        <v>448</v>
      </c>
      <c r="T12" s="185" t="s">
        <v>558</v>
      </c>
      <c r="U12" s="186" t="s">
        <v>559</v>
      </c>
      <c r="V12" s="274"/>
      <c r="W12" s="274"/>
      <c r="X12" s="71" t="s">
        <v>10</v>
      </c>
      <c r="Y12" s="71" t="s">
        <v>11</v>
      </c>
      <c r="Z12" s="71" t="s">
        <v>12</v>
      </c>
      <c r="AA12" s="71" t="s">
        <v>13</v>
      </c>
    </row>
    <row r="13" spans="1:29" ht="45" x14ac:dyDescent="0.15">
      <c r="A13" s="281" t="s">
        <v>19</v>
      </c>
      <c r="B13" s="271" t="s">
        <v>38</v>
      </c>
      <c r="C13" s="271" t="s">
        <v>220</v>
      </c>
      <c r="D13" s="271" t="s">
        <v>221</v>
      </c>
      <c r="E13" s="271" t="s">
        <v>222</v>
      </c>
      <c r="F13" s="271" t="s">
        <v>222</v>
      </c>
      <c r="G13" s="283">
        <v>12</v>
      </c>
      <c r="H13" s="283" t="s">
        <v>364</v>
      </c>
      <c r="I13" s="283" t="s">
        <v>433</v>
      </c>
      <c r="J13" s="296" t="s">
        <v>184</v>
      </c>
      <c r="K13" s="132">
        <v>103</v>
      </c>
      <c r="L13" s="106" t="s">
        <v>185</v>
      </c>
      <c r="M13" s="380" t="s">
        <v>24</v>
      </c>
      <c r="N13" s="214">
        <v>1</v>
      </c>
      <c r="O13" s="214">
        <v>1</v>
      </c>
      <c r="P13" s="214">
        <v>1</v>
      </c>
      <c r="Q13" s="214">
        <v>1</v>
      </c>
      <c r="R13" s="193">
        <v>1</v>
      </c>
      <c r="S13" s="199" t="s">
        <v>536</v>
      </c>
      <c r="T13" s="214">
        <v>1</v>
      </c>
      <c r="U13" s="243" t="s">
        <v>536</v>
      </c>
      <c r="V13" s="382" t="s">
        <v>307</v>
      </c>
      <c r="W13" s="382" t="s">
        <v>86</v>
      </c>
      <c r="X13" s="14">
        <v>43132</v>
      </c>
      <c r="Y13" s="14">
        <v>43159</v>
      </c>
      <c r="Z13" s="406">
        <v>0</v>
      </c>
      <c r="AA13" s="386" t="s">
        <v>247</v>
      </c>
    </row>
    <row r="14" spans="1:29" ht="73.5" x14ac:dyDescent="0.15">
      <c r="A14" s="282"/>
      <c r="B14" s="272"/>
      <c r="C14" s="272"/>
      <c r="D14" s="272"/>
      <c r="E14" s="272"/>
      <c r="F14" s="272"/>
      <c r="G14" s="283"/>
      <c r="H14" s="283"/>
      <c r="I14" s="283"/>
      <c r="J14" s="296"/>
      <c r="K14" s="132">
        <v>104</v>
      </c>
      <c r="L14" s="106" t="s">
        <v>301</v>
      </c>
      <c r="M14" s="407"/>
      <c r="N14" s="214">
        <v>0</v>
      </c>
      <c r="O14" s="214">
        <v>0.8</v>
      </c>
      <c r="P14" s="214">
        <v>1</v>
      </c>
      <c r="Q14" s="214">
        <v>1</v>
      </c>
      <c r="R14" s="193">
        <v>0.8</v>
      </c>
      <c r="S14" s="199" t="s">
        <v>477</v>
      </c>
      <c r="T14" s="214">
        <v>0.9</v>
      </c>
      <c r="U14" s="243" t="s">
        <v>592</v>
      </c>
      <c r="V14" s="383"/>
      <c r="W14" s="383"/>
      <c r="X14" s="14">
        <v>43248</v>
      </c>
      <c r="Y14" s="14">
        <v>43252</v>
      </c>
      <c r="Z14" s="406"/>
      <c r="AA14" s="386"/>
    </row>
    <row r="15" spans="1:29" ht="94.5" x14ac:dyDescent="0.15">
      <c r="A15" s="282"/>
      <c r="B15" s="272"/>
      <c r="C15" s="272"/>
      <c r="D15" s="272"/>
      <c r="E15" s="272"/>
      <c r="F15" s="272"/>
      <c r="G15" s="283"/>
      <c r="H15" s="283"/>
      <c r="I15" s="283"/>
      <c r="J15" s="296"/>
      <c r="K15" s="132">
        <v>105</v>
      </c>
      <c r="L15" s="106" t="s">
        <v>183</v>
      </c>
      <c r="M15" s="407"/>
      <c r="N15" s="214">
        <v>0</v>
      </c>
      <c r="O15" s="214">
        <v>0.33</v>
      </c>
      <c r="P15" s="214">
        <v>0.66</v>
      </c>
      <c r="Q15" s="214">
        <v>1</v>
      </c>
      <c r="R15" s="193">
        <v>0</v>
      </c>
      <c r="S15" s="200" t="s">
        <v>478</v>
      </c>
      <c r="T15" s="214">
        <v>0.33</v>
      </c>
      <c r="U15" s="243" t="s">
        <v>593</v>
      </c>
      <c r="V15" s="383"/>
      <c r="W15" s="383"/>
      <c r="X15" s="14">
        <v>43191</v>
      </c>
      <c r="Y15" s="14">
        <v>43462</v>
      </c>
      <c r="Z15" s="406"/>
      <c r="AA15" s="386"/>
    </row>
    <row r="16" spans="1:29" ht="94.5" x14ac:dyDescent="0.15">
      <c r="A16" s="282"/>
      <c r="B16" s="272"/>
      <c r="C16" s="272"/>
      <c r="D16" s="272"/>
      <c r="E16" s="272"/>
      <c r="F16" s="272"/>
      <c r="G16" s="283"/>
      <c r="H16" s="283"/>
      <c r="I16" s="283"/>
      <c r="J16" s="76" t="s">
        <v>186</v>
      </c>
      <c r="K16" s="132">
        <v>106</v>
      </c>
      <c r="L16" s="106" t="s">
        <v>434</v>
      </c>
      <c r="M16" s="407"/>
      <c r="N16" s="214">
        <v>0</v>
      </c>
      <c r="O16" s="214">
        <v>0.5</v>
      </c>
      <c r="P16" s="214">
        <v>1</v>
      </c>
      <c r="Q16" s="214">
        <v>1</v>
      </c>
      <c r="R16" s="193">
        <v>0.3</v>
      </c>
      <c r="S16" s="199" t="s">
        <v>537</v>
      </c>
      <c r="T16" s="214">
        <v>0.7</v>
      </c>
      <c r="U16" s="205" t="s">
        <v>667</v>
      </c>
      <c r="V16" s="383"/>
      <c r="W16" s="383"/>
      <c r="X16" s="14">
        <v>43206</v>
      </c>
      <c r="Y16" s="14">
        <v>43364</v>
      </c>
      <c r="Z16" s="406"/>
      <c r="AA16" s="386"/>
    </row>
    <row r="17" spans="1:27" ht="42" x14ac:dyDescent="0.15">
      <c r="A17" s="282"/>
      <c r="B17" s="272"/>
      <c r="C17" s="272"/>
      <c r="D17" s="272"/>
      <c r="E17" s="272"/>
      <c r="F17" s="272"/>
      <c r="G17" s="283"/>
      <c r="H17" s="283"/>
      <c r="I17" s="283"/>
      <c r="J17" s="296" t="s">
        <v>188</v>
      </c>
      <c r="K17" s="132">
        <v>107</v>
      </c>
      <c r="L17" s="106" t="s">
        <v>187</v>
      </c>
      <c r="M17" s="407"/>
      <c r="N17" s="214">
        <v>0</v>
      </c>
      <c r="O17" s="214">
        <v>0.33</v>
      </c>
      <c r="P17" s="214">
        <v>0.66</v>
      </c>
      <c r="Q17" s="214">
        <v>1</v>
      </c>
      <c r="R17" s="193">
        <v>0</v>
      </c>
      <c r="S17" s="200" t="s">
        <v>478</v>
      </c>
      <c r="T17" s="214">
        <v>0.33</v>
      </c>
      <c r="U17" s="243" t="s">
        <v>594</v>
      </c>
      <c r="V17" s="383"/>
      <c r="W17" s="383"/>
      <c r="X17" s="14">
        <v>43213</v>
      </c>
      <c r="Y17" s="14">
        <v>43404</v>
      </c>
      <c r="Z17" s="406"/>
      <c r="AA17" s="386"/>
    </row>
    <row r="18" spans="1:27" ht="31.5" x14ac:dyDescent="0.15">
      <c r="A18" s="282"/>
      <c r="B18" s="272"/>
      <c r="C18" s="272"/>
      <c r="D18" s="272"/>
      <c r="E18" s="272"/>
      <c r="F18" s="272"/>
      <c r="G18" s="283"/>
      <c r="H18" s="283"/>
      <c r="I18" s="283"/>
      <c r="J18" s="296"/>
      <c r="K18" s="132">
        <v>108</v>
      </c>
      <c r="L18" s="106" t="s">
        <v>236</v>
      </c>
      <c r="M18" s="407"/>
      <c r="N18" s="214">
        <v>0</v>
      </c>
      <c r="O18" s="214">
        <v>0</v>
      </c>
      <c r="P18" s="214">
        <v>1</v>
      </c>
      <c r="Q18" s="214">
        <v>1</v>
      </c>
      <c r="R18" s="193">
        <v>0</v>
      </c>
      <c r="S18" s="200" t="s">
        <v>478</v>
      </c>
      <c r="T18" s="214">
        <v>0</v>
      </c>
      <c r="U18" s="244" t="s">
        <v>478</v>
      </c>
      <c r="V18" s="383"/>
      <c r="W18" s="383"/>
      <c r="X18" s="14">
        <v>43205</v>
      </c>
      <c r="Y18" s="14">
        <v>43265</v>
      </c>
      <c r="Z18" s="406"/>
      <c r="AA18" s="386"/>
    </row>
    <row r="19" spans="1:27" ht="63" x14ac:dyDescent="0.15">
      <c r="A19" s="282"/>
      <c r="B19" s="272"/>
      <c r="C19" s="272"/>
      <c r="D19" s="272"/>
      <c r="E19" s="272"/>
      <c r="F19" s="272"/>
      <c r="G19" s="283"/>
      <c r="H19" s="283"/>
      <c r="I19" s="283"/>
      <c r="J19" s="296"/>
      <c r="K19" s="132">
        <v>109</v>
      </c>
      <c r="L19" s="106" t="s">
        <v>344</v>
      </c>
      <c r="M19" s="407"/>
      <c r="N19" s="214">
        <v>0</v>
      </c>
      <c r="O19" s="214">
        <v>0</v>
      </c>
      <c r="P19" s="214">
        <v>0.33</v>
      </c>
      <c r="Q19" s="214">
        <v>1</v>
      </c>
      <c r="R19" s="193">
        <v>0</v>
      </c>
      <c r="S19" s="200" t="s">
        <v>478</v>
      </c>
      <c r="T19" s="214">
        <v>0</v>
      </c>
      <c r="U19" s="243" t="s">
        <v>595</v>
      </c>
      <c r="V19" s="383"/>
      <c r="W19" s="383"/>
      <c r="X19" s="14">
        <v>43435</v>
      </c>
      <c r="Y19" s="14">
        <v>43462</v>
      </c>
      <c r="Z19" s="406"/>
      <c r="AA19" s="386"/>
    </row>
    <row r="20" spans="1:27" ht="37.5" customHeight="1" x14ac:dyDescent="0.15">
      <c r="A20" s="282"/>
      <c r="B20" s="272"/>
      <c r="C20" s="272"/>
      <c r="D20" s="272"/>
      <c r="E20" s="272"/>
      <c r="F20" s="272"/>
      <c r="G20" s="283"/>
      <c r="H20" s="283"/>
      <c r="I20" s="283"/>
      <c r="J20" s="296"/>
      <c r="K20" s="132">
        <v>110</v>
      </c>
      <c r="L20" s="106" t="s">
        <v>302</v>
      </c>
      <c r="M20" s="407"/>
      <c r="N20" s="214">
        <v>0</v>
      </c>
      <c r="O20" s="214">
        <v>0</v>
      </c>
      <c r="P20" s="214">
        <v>0</v>
      </c>
      <c r="Q20" s="214">
        <v>1</v>
      </c>
      <c r="R20" s="193">
        <v>0</v>
      </c>
      <c r="S20" s="200" t="s">
        <v>478</v>
      </c>
      <c r="T20" s="214">
        <v>0</v>
      </c>
      <c r="U20" s="244" t="s">
        <v>478</v>
      </c>
      <c r="V20" s="384"/>
      <c r="W20" s="384"/>
      <c r="X20" s="14">
        <v>43374</v>
      </c>
      <c r="Y20" s="14">
        <v>43462</v>
      </c>
      <c r="Z20" s="406"/>
      <c r="AA20" s="386"/>
    </row>
    <row r="21" spans="1:27" ht="6" customHeight="1" x14ac:dyDescent="0.15">
      <c r="A21" s="9"/>
      <c r="B21" s="9"/>
      <c r="C21" s="9"/>
      <c r="D21" s="9"/>
      <c r="E21" s="9"/>
      <c r="F21" s="10"/>
      <c r="G21" s="10"/>
      <c r="H21" s="10"/>
      <c r="I21" s="10"/>
      <c r="J21" s="10"/>
      <c r="K21" s="27"/>
      <c r="L21" s="91"/>
      <c r="M21" s="10"/>
      <c r="N21" s="10"/>
      <c r="O21" s="10"/>
      <c r="P21" s="10"/>
      <c r="Q21" s="10"/>
      <c r="R21" s="102"/>
      <c r="S21" s="102"/>
      <c r="T21" s="102"/>
      <c r="U21" s="102"/>
      <c r="V21" s="10"/>
      <c r="W21" s="10"/>
      <c r="X21" s="10"/>
      <c r="Y21" s="10"/>
      <c r="Z21" s="10"/>
      <c r="AA21" s="10"/>
    </row>
    <row r="22" spans="1:27" ht="6" customHeight="1" x14ac:dyDescent="0.15">
      <c r="A22" s="9"/>
      <c r="B22" s="9"/>
      <c r="C22" s="9"/>
      <c r="D22" s="9"/>
      <c r="E22" s="9"/>
      <c r="F22" s="10"/>
      <c r="G22" s="10"/>
      <c r="H22" s="10"/>
      <c r="I22" s="10"/>
      <c r="J22" s="10"/>
      <c r="K22" s="27"/>
      <c r="L22" s="91"/>
      <c r="M22" s="10"/>
      <c r="N22" s="10"/>
      <c r="O22" s="10"/>
      <c r="P22" s="10"/>
      <c r="Q22" s="10"/>
      <c r="R22" s="102"/>
      <c r="S22" s="102"/>
      <c r="T22" s="102"/>
      <c r="U22" s="102"/>
      <c r="V22" s="10"/>
      <c r="W22" s="10"/>
      <c r="X22" s="10"/>
      <c r="Y22" s="10"/>
      <c r="Z22" s="10"/>
      <c r="AA22" s="10"/>
    </row>
    <row r="23" spans="1:27" ht="6" customHeight="1" x14ac:dyDescent="0.15">
      <c r="A23" s="9"/>
      <c r="B23" s="9"/>
      <c r="C23" s="9"/>
      <c r="D23" s="9"/>
      <c r="E23" s="9"/>
      <c r="F23" s="10"/>
      <c r="G23" s="10"/>
      <c r="H23" s="10"/>
      <c r="I23" s="10"/>
      <c r="J23" s="10"/>
      <c r="K23" s="27"/>
      <c r="L23" s="91"/>
      <c r="M23" s="10"/>
      <c r="N23" s="10"/>
      <c r="O23" s="10"/>
      <c r="P23" s="10"/>
      <c r="Q23" s="10"/>
      <c r="R23" s="102"/>
      <c r="S23" s="102"/>
      <c r="T23" s="102"/>
      <c r="U23" s="102"/>
      <c r="V23" s="10"/>
      <c r="W23" s="10"/>
      <c r="X23" s="10"/>
      <c r="Y23" s="10"/>
      <c r="Z23" s="10"/>
      <c r="AA23" s="10"/>
    </row>
  </sheetData>
  <mergeCells count="30">
    <mergeCell ref="A2:AC2"/>
    <mergeCell ref="R11:S11"/>
    <mergeCell ref="A3:AA3"/>
    <mergeCell ref="A7:B7"/>
    <mergeCell ref="C7:AA7"/>
    <mergeCell ref="B9:AA9"/>
    <mergeCell ref="X11:Y11"/>
    <mergeCell ref="Z11:AA11"/>
    <mergeCell ref="N11:Q11"/>
    <mergeCell ref="V11:V12"/>
    <mergeCell ref="W11:W12"/>
    <mergeCell ref="T11:U11"/>
    <mergeCell ref="F13:F20"/>
    <mergeCell ref="G13:G20"/>
    <mergeCell ref="H13:H20"/>
    <mergeCell ref="A11:E11"/>
    <mergeCell ref="F11:M11"/>
    <mergeCell ref="A13:A20"/>
    <mergeCell ref="B13:B20"/>
    <mergeCell ref="C13:C20"/>
    <mergeCell ref="D13:D20"/>
    <mergeCell ref="E13:E20"/>
    <mergeCell ref="Z13:Z20"/>
    <mergeCell ref="AA13:AA20"/>
    <mergeCell ref="I13:I20"/>
    <mergeCell ref="M13:M20"/>
    <mergeCell ref="J17:J20"/>
    <mergeCell ref="J13:J15"/>
    <mergeCell ref="V13:V20"/>
    <mergeCell ref="W13:W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25"/>
  <sheetViews>
    <sheetView zoomScaleNormal="100" workbookViewId="0">
      <selection activeCell="U11" sqref="U11"/>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5.42578125" hidden="1" customWidth="1" outlineLevel="1"/>
    <col min="8" max="9" width="16.28515625" hidden="1" customWidth="1" outlineLevel="1"/>
    <col min="10" max="10" width="31.85546875" customWidth="1" collapsed="1"/>
    <col min="11" max="11" width="4" style="3" bestFit="1" customWidth="1"/>
    <col min="12" max="12" width="37.7109375" customWidth="1"/>
    <col min="13" max="13" width="11.28515625" customWidth="1"/>
    <col min="14" max="14" width="8.42578125" style="242" customWidth="1"/>
    <col min="15" max="15" width="8.7109375" style="242" customWidth="1"/>
    <col min="16" max="16" width="8.42578125" style="242" customWidth="1"/>
    <col min="17" max="17" width="8.7109375" style="242" customWidth="1"/>
    <col min="18" max="18" width="9.7109375" style="242" hidden="1" customWidth="1" outlineLevel="1"/>
    <col min="19" max="19" width="62.85546875" style="242" hidden="1" customWidth="1" outlineLevel="1"/>
    <col min="20" max="20" width="9.7109375" style="242" customWidth="1" collapsed="1"/>
    <col min="21" max="21" width="62.85546875" customWidth="1"/>
    <col min="22" max="23" width="19.42578125" customWidth="1"/>
    <col min="24" max="24" width="11.42578125" customWidth="1"/>
    <col min="25" max="25" width="12.42578125" customWidth="1"/>
    <col min="26" max="28" width="17.7109375" hidden="1" customWidth="1"/>
    <col min="29" max="29" width="13.28515625" hidden="1" customWidth="1"/>
    <col min="30" max="30" width="25.7109375" customWidth="1"/>
  </cols>
  <sheetData>
    <row r="1" spans="1:30" x14ac:dyDescent="0.15">
      <c r="A1" s="4"/>
      <c r="B1" s="4"/>
      <c r="C1" s="4"/>
      <c r="D1" s="4"/>
      <c r="E1" s="4"/>
      <c r="F1" s="4"/>
      <c r="G1" s="43"/>
      <c r="H1" s="4"/>
      <c r="I1" s="4"/>
      <c r="J1" s="4"/>
      <c r="K1" s="25"/>
      <c r="L1" s="4"/>
      <c r="M1" s="4"/>
      <c r="N1" s="229"/>
      <c r="O1" s="229"/>
      <c r="P1" s="229"/>
      <c r="Q1" s="229"/>
      <c r="R1" s="229"/>
      <c r="S1" s="229"/>
      <c r="T1" s="229"/>
      <c r="U1" s="4"/>
      <c r="V1" s="4"/>
      <c r="W1" s="4"/>
      <c r="X1" s="4"/>
      <c r="Y1" s="4"/>
      <c r="Z1" s="4"/>
      <c r="AA1" s="4"/>
      <c r="AB1" s="4"/>
      <c r="AC1" s="4"/>
    </row>
    <row r="2" spans="1:30"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30"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row>
    <row r="4" spans="1:30" ht="11.25" x14ac:dyDescent="0.15">
      <c r="A4" s="16"/>
      <c r="B4" s="17"/>
      <c r="C4" s="22"/>
      <c r="D4" s="6"/>
      <c r="E4" s="6"/>
      <c r="F4" s="7"/>
      <c r="G4" s="44"/>
      <c r="H4" s="7"/>
      <c r="I4" s="7"/>
      <c r="J4" s="7"/>
      <c r="K4" s="26"/>
      <c r="L4" s="7"/>
      <c r="M4" s="7"/>
      <c r="N4" s="230"/>
      <c r="O4" s="230"/>
      <c r="P4" s="230"/>
      <c r="Q4" s="230"/>
      <c r="R4" s="230"/>
      <c r="S4" s="230"/>
      <c r="T4" s="230"/>
      <c r="U4" s="100"/>
      <c r="V4" s="16"/>
      <c r="W4" s="16"/>
      <c r="X4" s="166"/>
      <c r="Y4" s="166"/>
      <c r="Z4" s="7"/>
      <c r="AA4" s="5">
        <v>43160</v>
      </c>
      <c r="AB4" s="100"/>
      <c r="AC4" s="7"/>
    </row>
    <row r="5" spans="1:30" ht="11.25" x14ac:dyDescent="0.15">
      <c r="A5" s="6"/>
      <c r="B5" s="21"/>
      <c r="C5" s="23"/>
      <c r="D5" s="6"/>
      <c r="E5" s="6"/>
      <c r="F5" s="7"/>
      <c r="G5" s="44"/>
      <c r="H5" s="7"/>
      <c r="I5" s="7"/>
      <c r="J5" s="7"/>
      <c r="K5" s="26"/>
      <c r="L5" s="7"/>
      <c r="M5" s="7"/>
      <c r="N5" s="230"/>
      <c r="O5" s="230"/>
      <c r="P5" s="230"/>
      <c r="Q5" s="230"/>
      <c r="R5" s="230"/>
      <c r="S5" s="230"/>
      <c r="T5" s="230"/>
      <c r="U5" s="100"/>
      <c r="V5" s="6"/>
      <c r="W5" s="6"/>
      <c r="X5" s="167"/>
      <c r="Y5" s="167"/>
      <c r="Z5" s="7"/>
      <c r="AA5" s="8">
        <v>2018</v>
      </c>
      <c r="AB5" s="100"/>
      <c r="AC5" s="7"/>
    </row>
    <row r="6" spans="1:30" ht="11.25" x14ac:dyDescent="0.15">
      <c r="A6" s="6"/>
      <c r="B6" s="15"/>
      <c r="C6" s="6"/>
      <c r="D6" s="6"/>
      <c r="E6" s="6"/>
      <c r="F6" s="7"/>
      <c r="G6" s="44"/>
      <c r="H6" s="7"/>
      <c r="I6" s="7"/>
      <c r="J6" s="7"/>
      <c r="K6" s="26"/>
      <c r="L6" s="7"/>
      <c r="M6" s="7"/>
      <c r="N6" s="230"/>
      <c r="O6" s="230"/>
      <c r="P6" s="230"/>
      <c r="Q6" s="230"/>
      <c r="R6" s="230"/>
      <c r="S6" s="230"/>
      <c r="T6" s="230"/>
      <c r="U6" s="100"/>
      <c r="V6" s="6"/>
      <c r="W6" s="6"/>
      <c r="X6" s="15"/>
      <c r="Y6" s="6"/>
      <c r="Z6" s="7"/>
      <c r="AA6" s="100"/>
      <c r="AB6" s="100"/>
      <c r="AC6" s="7"/>
    </row>
    <row r="7" spans="1:30" ht="48" customHeight="1" x14ac:dyDescent="0.15">
      <c r="A7" s="286" t="s">
        <v>189</v>
      </c>
      <c r="B7" s="286"/>
      <c r="C7" s="286" t="s">
        <v>180</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row>
    <row r="8" spans="1:30" ht="11.25" x14ac:dyDescent="0.15">
      <c r="A8" s="60" t="s">
        <v>125</v>
      </c>
      <c r="B8" s="264" t="s">
        <v>190</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row>
    <row r="9" spans="1:30" x14ac:dyDescent="0.15">
      <c r="A9" s="390"/>
      <c r="B9" s="391"/>
      <c r="C9" s="391"/>
      <c r="D9" s="391"/>
      <c r="E9" s="392"/>
      <c r="F9" s="273" t="s">
        <v>115</v>
      </c>
      <c r="G9" s="273"/>
      <c r="H9" s="273"/>
      <c r="I9" s="273"/>
      <c r="J9" s="273"/>
      <c r="K9" s="273"/>
      <c r="L9" s="273"/>
      <c r="M9" s="273"/>
      <c r="N9" s="396" t="s">
        <v>18</v>
      </c>
      <c r="O9" s="396"/>
      <c r="P9" s="396"/>
      <c r="Q9" s="396"/>
      <c r="R9" s="388" t="s">
        <v>447</v>
      </c>
      <c r="S9" s="389"/>
      <c r="T9" s="259" t="s">
        <v>447</v>
      </c>
      <c r="U9" s="260"/>
      <c r="V9" s="274" t="s">
        <v>84</v>
      </c>
      <c r="W9" s="274" t="s">
        <v>25</v>
      </c>
      <c r="X9" s="274" t="s">
        <v>8</v>
      </c>
      <c r="Y9" s="274"/>
      <c r="Z9" s="274" t="s">
        <v>9</v>
      </c>
      <c r="AA9" s="274"/>
      <c r="AB9" s="274"/>
      <c r="AC9" s="274"/>
    </row>
    <row r="10" spans="1:30" s="3" customFormat="1" ht="42" x14ac:dyDescent="0.15">
      <c r="A10" s="71" t="s">
        <v>1</v>
      </c>
      <c r="B10" s="71" t="s">
        <v>2</v>
      </c>
      <c r="C10" s="71" t="s">
        <v>3</v>
      </c>
      <c r="D10" s="71" t="s">
        <v>4</v>
      </c>
      <c r="E10" s="11" t="s">
        <v>5</v>
      </c>
      <c r="F10" s="11" t="s">
        <v>112</v>
      </c>
      <c r="G10" s="71" t="s">
        <v>106</v>
      </c>
      <c r="H10" s="71" t="s">
        <v>101</v>
      </c>
      <c r="I10" s="71" t="s">
        <v>102</v>
      </c>
      <c r="J10" s="11" t="s">
        <v>100</v>
      </c>
      <c r="K10" s="128" t="s">
        <v>107</v>
      </c>
      <c r="L10" s="11" t="s">
        <v>91</v>
      </c>
      <c r="M10" s="71" t="s">
        <v>7</v>
      </c>
      <c r="N10" s="231" t="s">
        <v>14</v>
      </c>
      <c r="O10" s="231" t="s">
        <v>15</v>
      </c>
      <c r="P10" s="231" t="s">
        <v>16</v>
      </c>
      <c r="Q10" s="231" t="s">
        <v>17</v>
      </c>
      <c r="R10" s="185" t="s">
        <v>14</v>
      </c>
      <c r="S10" s="238" t="s">
        <v>448</v>
      </c>
      <c r="T10" s="185" t="s">
        <v>558</v>
      </c>
      <c r="U10" s="186" t="s">
        <v>559</v>
      </c>
      <c r="V10" s="274"/>
      <c r="W10" s="274"/>
      <c r="X10" s="71" t="s">
        <v>10</v>
      </c>
      <c r="Y10" s="71" t="s">
        <v>11</v>
      </c>
      <c r="Z10" s="71" t="s">
        <v>12</v>
      </c>
      <c r="AA10" s="128" t="s">
        <v>12</v>
      </c>
      <c r="AB10" s="128" t="s">
        <v>12</v>
      </c>
      <c r="AC10" s="71" t="s">
        <v>13</v>
      </c>
    </row>
    <row r="11" spans="1:30" s="2" customFormat="1" ht="84.75" customHeight="1" x14ac:dyDescent="0.15">
      <c r="A11" s="253" t="s">
        <v>21</v>
      </c>
      <c r="B11" s="253" t="s">
        <v>38</v>
      </c>
      <c r="C11" s="253" t="s">
        <v>37</v>
      </c>
      <c r="D11" s="253" t="s">
        <v>36</v>
      </c>
      <c r="E11" s="253" t="s">
        <v>35</v>
      </c>
      <c r="F11" s="253" t="s">
        <v>40</v>
      </c>
      <c r="G11" s="253">
        <v>13</v>
      </c>
      <c r="H11" s="253" t="s">
        <v>435</v>
      </c>
      <c r="I11" s="253" t="s">
        <v>436</v>
      </c>
      <c r="J11" s="221" t="s">
        <v>192</v>
      </c>
      <c r="K11" s="218">
        <v>111</v>
      </c>
      <c r="L11" s="221" t="s">
        <v>193</v>
      </c>
      <c r="M11" s="410" t="s">
        <v>24</v>
      </c>
      <c r="N11" s="245">
        <v>0</v>
      </c>
      <c r="O11" s="245">
        <v>1</v>
      </c>
      <c r="P11" s="245">
        <v>1</v>
      </c>
      <c r="Q11" s="245">
        <v>1</v>
      </c>
      <c r="R11" s="245">
        <v>0.6</v>
      </c>
      <c r="S11" s="205" t="s">
        <v>538</v>
      </c>
      <c r="T11" s="245">
        <v>1</v>
      </c>
      <c r="U11" s="205" t="s">
        <v>578</v>
      </c>
      <c r="V11" s="253" t="s">
        <v>97</v>
      </c>
      <c r="W11" s="253" t="s">
        <v>253</v>
      </c>
      <c r="X11" s="246">
        <v>43160</v>
      </c>
      <c r="Y11" s="246">
        <v>43220</v>
      </c>
      <c r="Z11" s="298">
        <f>+GETPIVOTDATA("Valor P.A.A O ESTIMADO",[1]metas!$A$1,"Meta 2018","Implementar la gestión documental en el INSOR")</f>
        <v>37649808</v>
      </c>
      <c r="AA11" s="298">
        <v>37649808</v>
      </c>
      <c r="AB11" s="298">
        <v>37649808</v>
      </c>
      <c r="AC11" s="410" t="s">
        <v>87</v>
      </c>
      <c r="AD11" s="97"/>
    </row>
    <row r="12" spans="1:30" ht="31.5" x14ac:dyDescent="0.15">
      <c r="A12" s="254"/>
      <c r="B12" s="254"/>
      <c r="C12" s="254"/>
      <c r="D12" s="254"/>
      <c r="E12" s="254"/>
      <c r="F12" s="254"/>
      <c r="G12" s="254"/>
      <c r="H12" s="254"/>
      <c r="I12" s="254"/>
      <c r="J12" s="221" t="s">
        <v>437</v>
      </c>
      <c r="K12" s="218">
        <v>112</v>
      </c>
      <c r="L12" s="222" t="s">
        <v>438</v>
      </c>
      <c r="M12" s="411"/>
      <c r="N12" s="245">
        <v>0</v>
      </c>
      <c r="O12" s="245">
        <v>1</v>
      </c>
      <c r="P12" s="245">
        <v>1</v>
      </c>
      <c r="Q12" s="245">
        <v>1</v>
      </c>
      <c r="R12" s="245">
        <v>0</v>
      </c>
      <c r="S12" s="247" t="s">
        <v>479</v>
      </c>
      <c r="T12" s="245">
        <v>1</v>
      </c>
      <c r="U12" s="205" t="s">
        <v>579</v>
      </c>
      <c r="V12" s="254"/>
      <c r="W12" s="254"/>
      <c r="X12" s="246">
        <v>43191</v>
      </c>
      <c r="Y12" s="246">
        <v>43266</v>
      </c>
      <c r="Z12" s="300"/>
      <c r="AA12" s="300"/>
      <c r="AB12" s="300"/>
      <c r="AC12" s="411"/>
      <c r="AD12" s="96"/>
    </row>
    <row r="13" spans="1:30" ht="21" x14ac:dyDescent="0.15">
      <c r="A13" s="254"/>
      <c r="B13" s="254"/>
      <c r="C13" s="254"/>
      <c r="D13" s="254"/>
      <c r="E13" s="254"/>
      <c r="F13" s="254"/>
      <c r="G13" s="254"/>
      <c r="H13" s="254"/>
      <c r="I13" s="254"/>
      <c r="J13" s="221" t="s">
        <v>439</v>
      </c>
      <c r="K13" s="218">
        <v>113</v>
      </c>
      <c r="L13" s="222" t="s">
        <v>440</v>
      </c>
      <c r="M13" s="411"/>
      <c r="N13" s="245">
        <v>0</v>
      </c>
      <c r="O13" s="245">
        <v>0.1</v>
      </c>
      <c r="P13" s="245">
        <v>1</v>
      </c>
      <c r="Q13" s="245">
        <v>1</v>
      </c>
      <c r="R13" s="245">
        <v>0</v>
      </c>
      <c r="S13" s="247" t="s">
        <v>479</v>
      </c>
      <c r="T13" s="245">
        <v>1</v>
      </c>
      <c r="U13" s="205" t="s">
        <v>580</v>
      </c>
      <c r="V13" s="254"/>
      <c r="W13" s="254"/>
      <c r="X13" s="246">
        <v>43252</v>
      </c>
      <c r="Y13" s="248">
        <v>43327</v>
      </c>
      <c r="Z13" s="300"/>
      <c r="AA13" s="300"/>
      <c r="AB13" s="300"/>
      <c r="AC13" s="411"/>
      <c r="AD13" s="96"/>
    </row>
    <row r="14" spans="1:30" ht="42" x14ac:dyDescent="0.15">
      <c r="A14" s="254"/>
      <c r="B14" s="254"/>
      <c r="C14" s="254"/>
      <c r="D14" s="254"/>
      <c r="E14" s="254"/>
      <c r="F14" s="254"/>
      <c r="G14" s="254"/>
      <c r="H14" s="254"/>
      <c r="I14" s="254"/>
      <c r="J14" s="222" t="s">
        <v>89</v>
      </c>
      <c r="K14" s="218">
        <v>114</v>
      </c>
      <c r="L14" s="222" t="s">
        <v>303</v>
      </c>
      <c r="M14" s="411"/>
      <c r="N14" s="245">
        <v>0</v>
      </c>
      <c r="O14" s="245">
        <v>0.28000000000000003</v>
      </c>
      <c r="P14" s="245">
        <v>1</v>
      </c>
      <c r="Q14" s="245">
        <v>1</v>
      </c>
      <c r="R14" s="245">
        <v>0</v>
      </c>
      <c r="S14" s="247" t="s">
        <v>480</v>
      </c>
      <c r="T14" s="245">
        <v>0.25</v>
      </c>
      <c r="U14" s="205" t="s">
        <v>587</v>
      </c>
      <c r="V14" s="254"/>
      <c r="W14" s="254"/>
      <c r="X14" s="246">
        <v>43221</v>
      </c>
      <c r="Y14" s="246">
        <v>43373</v>
      </c>
      <c r="Z14" s="300"/>
      <c r="AA14" s="300"/>
      <c r="AB14" s="300"/>
      <c r="AC14" s="411"/>
      <c r="AD14" s="96"/>
    </row>
    <row r="15" spans="1:30" ht="95.25" customHeight="1" x14ac:dyDescent="0.15">
      <c r="A15" s="254"/>
      <c r="B15" s="254"/>
      <c r="C15" s="254"/>
      <c r="D15" s="254"/>
      <c r="E15" s="254"/>
      <c r="F15" s="254"/>
      <c r="G15" s="254"/>
      <c r="H15" s="254"/>
      <c r="I15" s="254"/>
      <c r="J15" s="222" t="s">
        <v>90</v>
      </c>
      <c r="K15" s="218">
        <v>115</v>
      </c>
      <c r="L15" s="222" t="s">
        <v>235</v>
      </c>
      <c r="M15" s="411"/>
      <c r="N15" s="245">
        <v>0</v>
      </c>
      <c r="O15" s="245">
        <v>0.5</v>
      </c>
      <c r="P15" s="245">
        <v>0.5</v>
      </c>
      <c r="Q15" s="245">
        <v>1</v>
      </c>
      <c r="R15" s="245">
        <v>0.24</v>
      </c>
      <c r="S15" s="205" t="s">
        <v>481</v>
      </c>
      <c r="T15" s="245">
        <v>0.47</v>
      </c>
      <c r="U15" s="205" t="s">
        <v>581</v>
      </c>
      <c r="V15" s="254"/>
      <c r="W15" s="254"/>
      <c r="X15" s="246">
        <v>43132</v>
      </c>
      <c r="Y15" s="246">
        <v>43462</v>
      </c>
      <c r="Z15" s="300"/>
      <c r="AA15" s="300"/>
      <c r="AB15" s="300"/>
      <c r="AC15" s="411"/>
      <c r="AD15" s="96"/>
    </row>
    <row r="16" spans="1:30" ht="63" customHeight="1" x14ac:dyDescent="0.15">
      <c r="A16" s="254"/>
      <c r="B16" s="254"/>
      <c r="C16" s="254"/>
      <c r="D16" s="254"/>
      <c r="E16" s="254"/>
      <c r="F16" s="254"/>
      <c r="G16" s="255"/>
      <c r="H16" s="255"/>
      <c r="I16" s="255"/>
      <c r="J16" s="219" t="s">
        <v>441</v>
      </c>
      <c r="K16" s="218">
        <v>116</v>
      </c>
      <c r="L16" s="222" t="s">
        <v>229</v>
      </c>
      <c r="M16" s="413"/>
      <c r="N16" s="245">
        <v>0</v>
      </c>
      <c r="O16" s="245">
        <v>0.4</v>
      </c>
      <c r="P16" s="245">
        <v>0.7</v>
      </c>
      <c r="Q16" s="245">
        <v>1</v>
      </c>
      <c r="R16" s="245">
        <v>0</v>
      </c>
      <c r="S16" s="205" t="s">
        <v>482</v>
      </c>
      <c r="T16" s="245">
        <v>0</v>
      </c>
      <c r="U16" s="205" t="s">
        <v>582</v>
      </c>
      <c r="V16" s="254"/>
      <c r="W16" s="254"/>
      <c r="X16" s="246">
        <v>43160</v>
      </c>
      <c r="Y16" s="246">
        <v>43448</v>
      </c>
      <c r="Z16" s="300"/>
      <c r="AA16" s="299"/>
      <c r="AB16" s="299"/>
      <c r="AC16" s="411"/>
      <c r="AD16" s="96"/>
    </row>
    <row r="17" spans="1:29" ht="42" customHeight="1" x14ac:dyDescent="0.15">
      <c r="A17" s="249" t="s">
        <v>124</v>
      </c>
      <c r="B17" s="412" t="s">
        <v>191</v>
      </c>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row>
    <row r="18" spans="1:29" x14ac:dyDescent="0.15">
      <c r="A18" s="390" t="s">
        <v>0</v>
      </c>
      <c r="B18" s="391"/>
      <c r="C18" s="391"/>
      <c r="D18" s="391"/>
      <c r="E18" s="392"/>
      <c r="F18" s="273" t="s">
        <v>115</v>
      </c>
      <c r="G18" s="273"/>
      <c r="H18" s="273"/>
      <c r="I18" s="273"/>
      <c r="J18" s="273"/>
      <c r="K18" s="273"/>
      <c r="L18" s="273"/>
      <c r="M18" s="273"/>
      <c r="N18" s="396" t="s">
        <v>18</v>
      </c>
      <c r="O18" s="396"/>
      <c r="P18" s="396"/>
      <c r="Q18" s="396"/>
      <c r="R18" s="388" t="s">
        <v>447</v>
      </c>
      <c r="S18" s="389"/>
      <c r="T18" s="259" t="s">
        <v>447</v>
      </c>
      <c r="U18" s="260"/>
      <c r="V18" s="274" t="s">
        <v>84</v>
      </c>
      <c r="W18" s="274" t="s">
        <v>25</v>
      </c>
      <c r="X18" s="274" t="s">
        <v>8</v>
      </c>
      <c r="Y18" s="274"/>
      <c r="Z18" s="274" t="s">
        <v>9</v>
      </c>
      <c r="AA18" s="274"/>
      <c r="AB18" s="274"/>
      <c r="AC18" s="274"/>
    </row>
    <row r="19" spans="1:29" ht="63" customHeight="1" x14ac:dyDescent="0.15">
      <c r="A19" s="217" t="s">
        <v>1</v>
      </c>
      <c r="B19" s="217" t="s">
        <v>2</v>
      </c>
      <c r="C19" s="217" t="s">
        <v>3</v>
      </c>
      <c r="D19" s="217" t="s">
        <v>4</v>
      </c>
      <c r="E19" s="11" t="s">
        <v>5</v>
      </c>
      <c r="F19" s="11" t="s">
        <v>112</v>
      </c>
      <c r="G19" s="217" t="s">
        <v>106</v>
      </c>
      <c r="H19" s="217" t="s">
        <v>101</v>
      </c>
      <c r="I19" s="217" t="s">
        <v>102</v>
      </c>
      <c r="J19" s="11" t="s">
        <v>100</v>
      </c>
      <c r="K19" s="217" t="s">
        <v>107</v>
      </c>
      <c r="L19" s="11" t="s">
        <v>91</v>
      </c>
      <c r="M19" s="217" t="s">
        <v>7</v>
      </c>
      <c r="N19" s="231" t="s">
        <v>14</v>
      </c>
      <c r="O19" s="231" t="s">
        <v>15</v>
      </c>
      <c r="P19" s="231" t="s">
        <v>16</v>
      </c>
      <c r="Q19" s="231" t="s">
        <v>17</v>
      </c>
      <c r="R19" s="185" t="s">
        <v>14</v>
      </c>
      <c r="S19" s="238" t="s">
        <v>448</v>
      </c>
      <c r="T19" s="185" t="s">
        <v>558</v>
      </c>
      <c r="U19" s="186" t="s">
        <v>559</v>
      </c>
      <c r="V19" s="274"/>
      <c r="W19" s="274"/>
      <c r="X19" s="217" t="s">
        <v>10</v>
      </c>
      <c r="Y19" s="217" t="s">
        <v>11</v>
      </c>
      <c r="Z19" s="217" t="s">
        <v>12</v>
      </c>
      <c r="AA19" s="217" t="s">
        <v>12</v>
      </c>
      <c r="AB19" s="217" t="s">
        <v>12</v>
      </c>
      <c r="AC19" s="217" t="s">
        <v>13</v>
      </c>
    </row>
    <row r="20" spans="1:29" s="68" customFormat="1" ht="31.5" x14ac:dyDescent="0.15">
      <c r="A20" s="253" t="s">
        <v>19</v>
      </c>
      <c r="B20" s="253" t="s">
        <v>30</v>
      </c>
      <c r="C20" s="253" t="s">
        <v>22</v>
      </c>
      <c r="D20" s="253" t="s">
        <v>23</v>
      </c>
      <c r="E20" s="253" t="s">
        <v>20</v>
      </c>
      <c r="F20" s="253" t="s">
        <v>29</v>
      </c>
      <c r="G20" s="256">
        <v>13</v>
      </c>
      <c r="H20" s="256" t="s">
        <v>435</v>
      </c>
      <c r="I20" s="256" t="s">
        <v>436</v>
      </c>
      <c r="J20" s="398" t="s">
        <v>201</v>
      </c>
      <c r="K20" s="219">
        <v>117</v>
      </c>
      <c r="L20" s="221" t="s">
        <v>199</v>
      </c>
      <c r="M20" s="256" t="s">
        <v>24</v>
      </c>
      <c r="N20" s="245">
        <v>0.33</v>
      </c>
      <c r="O20" s="245">
        <v>0.66700000000000004</v>
      </c>
      <c r="P20" s="245">
        <v>1</v>
      </c>
      <c r="Q20" s="245">
        <v>1</v>
      </c>
      <c r="R20" s="245">
        <v>0.33</v>
      </c>
      <c r="S20" s="205" t="s">
        <v>539</v>
      </c>
      <c r="T20" s="245">
        <v>0.66659999999999997</v>
      </c>
      <c r="U20" s="205" t="s">
        <v>588</v>
      </c>
      <c r="V20" s="147" t="s">
        <v>442</v>
      </c>
      <c r="W20" s="147" t="s">
        <v>255</v>
      </c>
      <c r="X20" s="176">
        <v>43129</v>
      </c>
      <c r="Y20" s="176">
        <v>43441</v>
      </c>
      <c r="Z20" s="393">
        <f>+GETPIVOTDATA("Valor P.A.A O ESTIMADO",[1]metas!$A$1,"Meta 2018","Estrategia de Transparencia y Acceso a la Información Pública implementada")</f>
        <v>0</v>
      </c>
      <c r="AA20" s="393">
        <v>0</v>
      </c>
      <c r="AB20" s="393">
        <v>0</v>
      </c>
      <c r="AC20" s="256" t="s">
        <v>247</v>
      </c>
    </row>
    <row r="21" spans="1:29" s="68" customFormat="1" ht="63" x14ac:dyDescent="0.15">
      <c r="A21" s="254"/>
      <c r="B21" s="254"/>
      <c r="C21" s="254"/>
      <c r="D21" s="254"/>
      <c r="E21" s="254"/>
      <c r="F21" s="254"/>
      <c r="G21" s="257"/>
      <c r="H21" s="257"/>
      <c r="I21" s="257"/>
      <c r="J21" s="400"/>
      <c r="K21" s="219">
        <v>118</v>
      </c>
      <c r="L21" s="221" t="s">
        <v>304</v>
      </c>
      <c r="M21" s="257"/>
      <c r="N21" s="245">
        <v>0</v>
      </c>
      <c r="O21" s="245">
        <v>0.8</v>
      </c>
      <c r="P21" s="245">
        <v>1</v>
      </c>
      <c r="Q21" s="245">
        <v>1</v>
      </c>
      <c r="R21" s="245">
        <v>0</v>
      </c>
      <c r="S21" s="205" t="s">
        <v>483</v>
      </c>
      <c r="T21" s="245">
        <v>0.8</v>
      </c>
      <c r="U21" s="205" t="s">
        <v>589</v>
      </c>
      <c r="V21" s="147" t="s">
        <v>372</v>
      </c>
      <c r="W21" s="147" t="s">
        <v>373</v>
      </c>
      <c r="X21" s="176">
        <v>43276</v>
      </c>
      <c r="Y21" s="176">
        <v>43312</v>
      </c>
      <c r="Z21" s="394"/>
      <c r="AA21" s="394"/>
      <c r="AB21" s="394"/>
      <c r="AC21" s="257"/>
    </row>
    <row r="22" spans="1:29" s="68" customFormat="1" ht="147" x14ac:dyDescent="0.15">
      <c r="A22" s="254"/>
      <c r="B22" s="254"/>
      <c r="C22" s="254"/>
      <c r="D22" s="254"/>
      <c r="E22" s="254"/>
      <c r="F22" s="254"/>
      <c r="G22" s="257"/>
      <c r="H22" s="257"/>
      <c r="I22" s="257"/>
      <c r="J22" s="399"/>
      <c r="K22" s="220">
        <v>119</v>
      </c>
      <c r="L22" s="221" t="s">
        <v>200</v>
      </c>
      <c r="M22" s="257"/>
      <c r="N22" s="245">
        <v>0.28299999999999997</v>
      </c>
      <c r="O22" s="245">
        <v>0.5</v>
      </c>
      <c r="P22" s="245">
        <v>0.74</v>
      </c>
      <c r="Q22" s="245">
        <v>1</v>
      </c>
      <c r="R22" s="245">
        <v>0.19</v>
      </c>
      <c r="S22" s="205" t="s">
        <v>540</v>
      </c>
      <c r="T22" s="245">
        <v>0.55000000000000004</v>
      </c>
      <c r="U22" s="205" t="s">
        <v>590</v>
      </c>
      <c r="V22" s="147" t="s">
        <v>442</v>
      </c>
      <c r="W22" s="147" t="s">
        <v>255</v>
      </c>
      <c r="X22" s="176">
        <v>43282</v>
      </c>
      <c r="Y22" s="176">
        <v>43462</v>
      </c>
      <c r="Z22" s="394"/>
      <c r="AA22" s="394"/>
      <c r="AB22" s="394"/>
      <c r="AC22" s="257"/>
    </row>
    <row r="23" spans="1:29" ht="178.5" x14ac:dyDescent="0.15">
      <c r="A23" s="255"/>
      <c r="B23" s="255"/>
      <c r="C23" s="255"/>
      <c r="D23" s="255"/>
      <c r="E23" s="255"/>
      <c r="F23" s="255"/>
      <c r="G23" s="258"/>
      <c r="H23" s="258"/>
      <c r="I23" s="258"/>
      <c r="J23" s="222" t="s">
        <v>443</v>
      </c>
      <c r="K23" s="220">
        <v>120</v>
      </c>
      <c r="L23" s="222" t="s">
        <v>305</v>
      </c>
      <c r="M23" s="258"/>
      <c r="N23" s="245">
        <v>0.25</v>
      </c>
      <c r="O23" s="245">
        <v>0.5</v>
      </c>
      <c r="P23" s="245">
        <v>0.75</v>
      </c>
      <c r="Q23" s="245">
        <v>1</v>
      </c>
      <c r="R23" s="245">
        <v>0.25</v>
      </c>
      <c r="S23" s="205" t="s">
        <v>484</v>
      </c>
      <c r="T23" s="245">
        <v>0.5</v>
      </c>
      <c r="U23" s="205" t="s">
        <v>591</v>
      </c>
      <c r="V23" s="218" t="s">
        <v>345</v>
      </c>
      <c r="W23" s="222" t="s">
        <v>346</v>
      </c>
      <c r="X23" s="246">
        <v>43171</v>
      </c>
      <c r="Y23" s="246">
        <v>43448</v>
      </c>
      <c r="Z23" s="395"/>
      <c r="AA23" s="395"/>
      <c r="AB23" s="395"/>
      <c r="AC23" s="258"/>
    </row>
    <row r="25" spans="1:29" x14ac:dyDescent="0.15">
      <c r="Z25" s="164">
        <f>+Z11+Z20</f>
        <v>37649808</v>
      </c>
    </row>
  </sheetData>
  <customSheetViews>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2"/>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6"/>
    </customSheetView>
  </customSheetViews>
  <mergeCells count="55">
    <mergeCell ref="M20:M23"/>
    <mergeCell ref="A20:A23"/>
    <mergeCell ref="F20:F23"/>
    <mergeCell ref="E20:E23"/>
    <mergeCell ref="D20:D23"/>
    <mergeCell ref="C20:C23"/>
    <mergeCell ref="B20:B23"/>
    <mergeCell ref="H20:H23"/>
    <mergeCell ref="I20:I23"/>
    <mergeCell ref="G20:G23"/>
    <mergeCell ref="J20:J22"/>
    <mergeCell ref="C11:C16"/>
    <mergeCell ref="B11:B16"/>
    <mergeCell ref="M11:M16"/>
    <mergeCell ref="R9:S9"/>
    <mergeCell ref="T9:U9"/>
    <mergeCell ref="A9:E9"/>
    <mergeCell ref="F9:M9"/>
    <mergeCell ref="N9:Q9"/>
    <mergeCell ref="V9:V10"/>
    <mergeCell ref="W9:W10"/>
    <mergeCell ref="A2:AC2"/>
    <mergeCell ref="A3:AC3"/>
    <mergeCell ref="A7:B7"/>
    <mergeCell ref="C7:AC7"/>
    <mergeCell ref="B8:AC8"/>
    <mergeCell ref="T18:U18"/>
    <mergeCell ref="A11:A16"/>
    <mergeCell ref="X18:Y18"/>
    <mergeCell ref="F11:F16"/>
    <mergeCell ref="E11:E16"/>
    <mergeCell ref="D11:D16"/>
    <mergeCell ref="B17:AC17"/>
    <mergeCell ref="A18:E18"/>
    <mergeCell ref="F18:M18"/>
    <mergeCell ref="N18:Q18"/>
    <mergeCell ref="V18:V19"/>
    <mergeCell ref="W18:W19"/>
    <mergeCell ref="G11:G16"/>
    <mergeCell ref="H11:H16"/>
    <mergeCell ref="I11:I16"/>
    <mergeCell ref="R18:S18"/>
    <mergeCell ref="AC20:AC23"/>
    <mergeCell ref="AA20:AA23"/>
    <mergeCell ref="X9:Y9"/>
    <mergeCell ref="Z9:AC9"/>
    <mergeCell ref="V11:V16"/>
    <mergeCell ref="W11:W16"/>
    <mergeCell ref="Z11:Z16"/>
    <mergeCell ref="AC11:AC16"/>
    <mergeCell ref="AA11:AA16"/>
    <mergeCell ref="AB11:AB16"/>
    <mergeCell ref="AB20:AB23"/>
    <mergeCell ref="Z20:Z23"/>
    <mergeCell ref="Z18:AC18"/>
  </mergeCells>
  <pageMargins left="0.70866141732283472" right="0.70866141732283472" top="0.74803149606299213" bottom="0.74803149606299213" header="0.31496062992125984" footer="0.31496062992125984"/>
  <pageSetup paperSize="41" scale="52" fitToHeight="5" orientation="landscape" r:id="rId17"/>
  <colBreaks count="1" manualBreakCount="1">
    <brk id="29" max="52" man="1"/>
  </colBreaks>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7"/>
  <sheetViews>
    <sheetView zoomScaleNormal="100" workbookViewId="0">
      <selection activeCell="U13" sqref="U13"/>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3.140625" hidden="1" customWidth="1" outlineLevel="1"/>
    <col min="8" max="9" width="16.28515625" hidden="1" customWidth="1" outlineLevel="1"/>
    <col min="10" max="10" width="31.85546875" customWidth="1" collapsed="1"/>
    <col min="11" max="11" width="4" style="2" bestFit="1"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customWidth="1" collapsed="1"/>
    <col min="21" max="21" width="62.85546875" customWidth="1"/>
    <col min="22" max="23" width="19.42578125" customWidth="1"/>
    <col min="24" max="24" width="11.42578125" customWidth="1"/>
    <col min="25" max="25" width="12.42578125" customWidth="1"/>
    <col min="26" max="26" width="17.7109375" hidden="1" customWidth="1"/>
    <col min="27" max="27" width="13.28515625" hidden="1" customWidth="1"/>
    <col min="28" max="28" width="17.85546875" bestFit="1" customWidth="1"/>
  </cols>
  <sheetData>
    <row r="1" spans="1:29" x14ac:dyDescent="0.15">
      <c r="A1" s="4"/>
      <c r="B1" s="4"/>
      <c r="C1" s="4"/>
      <c r="D1" s="4"/>
      <c r="E1" s="4"/>
      <c r="F1" s="4"/>
      <c r="G1" s="43"/>
      <c r="H1" s="4"/>
      <c r="I1" s="4"/>
      <c r="J1" s="4"/>
      <c r="K1" s="25"/>
      <c r="L1" s="4"/>
      <c r="M1" s="4"/>
      <c r="N1" s="4"/>
      <c r="O1" s="4"/>
      <c r="P1" s="4"/>
      <c r="Q1" s="4"/>
      <c r="R1" s="4"/>
      <c r="S1" s="4"/>
      <c r="T1" s="4"/>
      <c r="U1" s="4"/>
      <c r="V1" s="4"/>
      <c r="W1" s="4"/>
      <c r="X1" s="4"/>
      <c r="Y1" s="4"/>
      <c r="Z1" s="4"/>
      <c r="AA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row>
    <row r="4" spans="1:29" ht="11.25" x14ac:dyDescent="0.15">
      <c r="A4" s="16"/>
      <c r="B4" s="17"/>
      <c r="C4" s="22"/>
      <c r="D4" s="6"/>
      <c r="E4" s="6"/>
      <c r="F4" s="7"/>
      <c r="G4" s="44"/>
      <c r="H4" s="7"/>
      <c r="I4" s="7"/>
      <c r="J4" s="7"/>
      <c r="K4" s="26"/>
      <c r="L4" s="7"/>
      <c r="M4" s="7"/>
      <c r="N4" s="7"/>
      <c r="O4" s="7"/>
      <c r="P4" s="7"/>
      <c r="Q4" s="7"/>
      <c r="R4" s="100"/>
      <c r="S4" s="100"/>
      <c r="T4" s="100"/>
      <c r="U4" s="100"/>
      <c r="V4" s="16"/>
      <c r="W4" s="16"/>
      <c r="X4" s="166"/>
      <c r="Y4" s="22"/>
      <c r="Z4" s="7"/>
      <c r="AA4" s="7"/>
    </row>
    <row r="5" spans="1:29" ht="11.25" x14ac:dyDescent="0.15">
      <c r="A5" s="6"/>
      <c r="B5" s="21"/>
      <c r="C5" s="23"/>
      <c r="D5" s="6"/>
      <c r="E5" s="6"/>
      <c r="F5" s="7"/>
      <c r="G5" s="44"/>
      <c r="H5" s="7"/>
      <c r="I5" s="7"/>
      <c r="J5" s="7"/>
      <c r="K5" s="26"/>
      <c r="L5" s="7"/>
      <c r="M5" s="7"/>
      <c r="N5" s="7"/>
      <c r="O5" s="7"/>
      <c r="P5" s="7"/>
      <c r="Q5" s="7"/>
      <c r="R5" s="100"/>
      <c r="S5" s="100"/>
      <c r="T5" s="100"/>
      <c r="U5" s="100"/>
      <c r="V5" s="6"/>
      <c r="W5" s="6"/>
      <c r="X5" s="167"/>
      <c r="Y5" s="23"/>
      <c r="Z5" s="7"/>
      <c r="AA5" s="7"/>
    </row>
    <row r="6" spans="1:29" ht="11.25" x14ac:dyDescent="0.15">
      <c r="A6" s="6"/>
      <c r="B6" s="15"/>
      <c r="C6" s="6"/>
      <c r="D6" s="6"/>
      <c r="E6" s="6"/>
      <c r="F6" s="7"/>
      <c r="G6" s="44"/>
      <c r="H6" s="7"/>
      <c r="I6" s="7"/>
      <c r="J6" s="7"/>
      <c r="K6" s="26"/>
      <c r="L6" s="7"/>
      <c r="M6" s="7"/>
      <c r="N6" s="7"/>
      <c r="O6" s="7"/>
      <c r="P6" s="7"/>
      <c r="Q6" s="7"/>
      <c r="R6" s="100"/>
      <c r="S6" s="100"/>
      <c r="T6" s="100"/>
      <c r="U6" s="100"/>
      <c r="V6" s="6"/>
      <c r="W6" s="6"/>
      <c r="X6" s="15"/>
      <c r="Y6" s="6"/>
      <c r="Z6" s="7"/>
      <c r="AA6" s="7"/>
    </row>
    <row r="7" spans="1:29" ht="48" customHeight="1" x14ac:dyDescent="0.15">
      <c r="A7" s="286" t="s">
        <v>202</v>
      </c>
      <c r="B7" s="286"/>
      <c r="C7" s="286" t="s">
        <v>180</v>
      </c>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29" ht="6" customHeight="1" x14ac:dyDescent="0.15">
      <c r="A8" s="9"/>
      <c r="B8" s="9"/>
      <c r="C8" s="9"/>
      <c r="D8" s="9"/>
      <c r="E8" s="9"/>
      <c r="F8" s="10"/>
      <c r="G8" s="10"/>
      <c r="H8" s="10"/>
      <c r="I8" s="10"/>
      <c r="J8" s="10"/>
      <c r="K8" s="45"/>
      <c r="L8" s="10"/>
      <c r="M8" s="10"/>
      <c r="N8" s="10"/>
      <c r="O8" s="10"/>
      <c r="P8" s="10"/>
      <c r="Q8" s="10"/>
      <c r="R8" s="102"/>
      <c r="S8" s="102"/>
      <c r="T8" s="102"/>
      <c r="U8" s="102"/>
      <c r="V8" s="10"/>
      <c r="W8" s="10"/>
      <c r="X8" s="10"/>
      <c r="Y8" s="10"/>
      <c r="Z8" s="10"/>
      <c r="AA8" s="10"/>
    </row>
    <row r="9" spans="1:29" ht="27" customHeight="1" x14ac:dyDescent="0.15">
      <c r="A9" s="60" t="s">
        <v>181</v>
      </c>
      <c r="B9" s="264" t="s">
        <v>203</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row>
    <row r="10" spans="1:29" ht="6" customHeight="1" x14ac:dyDescent="0.15">
      <c r="A10" s="9"/>
      <c r="B10" s="9"/>
      <c r="C10" s="9"/>
      <c r="D10" s="9"/>
      <c r="E10" s="9"/>
      <c r="F10" s="10"/>
      <c r="G10" s="10"/>
      <c r="H10" s="10"/>
      <c r="I10" s="10"/>
      <c r="J10" s="10"/>
      <c r="K10" s="45"/>
      <c r="L10" s="10"/>
      <c r="M10" s="10"/>
      <c r="N10" s="10"/>
      <c r="O10" s="10"/>
      <c r="P10" s="10"/>
      <c r="Q10" s="10"/>
      <c r="R10" s="102"/>
      <c r="S10" s="102"/>
      <c r="T10" s="102"/>
      <c r="U10" s="102"/>
      <c r="V10" s="10"/>
      <c r="W10" s="10"/>
      <c r="X10" s="10"/>
      <c r="Y10" s="10"/>
      <c r="Z10" s="10"/>
      <c r="AA10" s="10"/>
    </row>
    <row r="11" spans="1:29" s="2" customFormat="1" ht="14.25" customHeight="1" x14ac:dyDescent="0.15">
      <c r="A11" s="273"/>
      <c r="B11" s="273"/>
      <c r="C11" s="273"/>
      <c r="D11" s="273"/>
      <c r="E11" s="273"/>
      <c r="F11" s="273" t="s">
        <v>115</v>
      </c>
      <c r="G11" s="273"/>
      <c r="H11" s="273"/>
      <c r="I11" s="273"/>
      <c r="J11" s="273"/>
      <c r="K11" s="273"/>
      <c r="L11" s="273"/>
      <c r="M11" s="273"/>
      <c r="N11" s="273" t="s">
        <v>18</v>
      </c>
      <c r="O11" s="273"/>
      <c r="P11" s="273"/>
      <c r="Q11" s="273"/>
      <c r="R11" s="259" t="s">
        <v>447</v>
      </c>
      <c r="S11" s="260"/>
      <c r="T11" s="259" t="s">
        <v>447</v>
      </c>
      <c r="U11" s="260"/>
      <c r="V11" s="274" t="s">
        <v>84</v>
      </c>
      <c r="W11" s="274" t="s">
        <v>25</v>
      </c>
      <c r="X11" s="408" t="s">
        <v>8</v>
      </c>
      <c r="Y11" s="409"/>
      <c r="Z11" s="408" t="s">
        <v>9</v>
      </c>
      <c r="AA11" s="409"/>
    </row>
    <row r="12" spans="1:29" s="3" customFormat="1" ht="42" x14ac:dyDescent="0.15">
      <c r="A12" s="62" t="s">
        <v>1</v>
      </c>
      <c r="B12" s="62" t="s">
        <v>2</v>
      </c>
      <c r="C12" s="62" t="s">
        <v>3</v>
      </c>
      <c r="D12" s="62" t="s">
        <v>4</v>
      </c>
      <c r="E12" s="11" t="s">
        <v>5</v>
      </c>
      <c r="F12" s="11" t="s">
        <v>112</v>
      </c>
      <c r="G12" s="62" t="s">
        <v>106</v>
      </c>
      <c r="H12" s="62" t="s">
        <v>101</v>
      </c>
      <c r="I12" s="62" t="s">
        <v>102</v>
      </c>
      <c r="J12" s="11" t="s">
        <v>100</v>
      </c>
      <c r="K12" s="62" t="s">
        <v>107</v>
      </c>
      <c r="L12" s="11" t="s">
        <v>91</v>
      </c>
      <c r="M12" s="62" t="s">
        <v>7</v>
      </c>
      <c r="N12" s="62" t="s">
        <v>14</v>
      </c>
      <c r="O12" s="62" t="s">
        <v>15</v>
      </c>
      <c r="P12" s="62" t="s">
        <v>16</v>
      </c>
      <c r="Q12" s="62" t="s">
        <v>17</v>
      </c>
      <c r="R12" s="185" t="s">
        <v>14</v>
      </c>
      <c r="S12" s="186" t="s">
        <v>448</v>
      </c>
      <c r="T12" s="185" t="s">
        <v>558</v>
      </c>
      <c r="U12" s="186" t="s">
        <v>559</v>
      </c>
      <c r="V12" s="274"/>
      <c r="W12" s="274"/>
      <c r="X12" s="62" t="s">
        <v>10</v>
      </c>
      <c r="Y12" s="62" t="s">
        <v>11</v>
      </c>
      <c r="Z12" s="62" t="s">
        <v>12</v>
      </c>
      <c r="AA12" s="62" t="s">
        <v>13</v>
      </c>
    </row>
    <row r="13" spans="1:29" ht="273" x14ac:dyDescent="0.15">
      <c r="A13" s="322" t="s">
        <v>21</v>
      </c>
      <c r="B13" s="322" t="s">
        <v>38</v>
      </c>
      <c r="C13" s="322" t="s">
        <v>36</v>
      </c>
      <c r="D13" s="322" t="s">
        <v>36</v>
      </c>
      <c r="E13" s="322" t="s">
        <v>35</v>
      </c>
      <c r="F13" s="322" t="s">
        <v>226</v>
      </c>
      <c r="G13" s="283">
        <v>14</v>
      </c>
      <c r="H13" s="283" t="s">
        <v>365</v>
      </c>
      <c r="I13" s="283" t="s">
        <v>444</v>
      </c>
      <c r="J13" s="76" t="s">
        <v>238</v>
      </c>
      <c r="K13" s="72">
        <v>121</v>
      </c>
      <c r="L13" s="19" t="s">
        <v>204</v>
      </c>
      <c r="M13" s="270" t="s">
        <v>24</v>
      </c>
      <c r="N13" s="214">
        <v>0</v>
      </c>
      <c r="O13" s="214">
        <v>1</v>
      </c>
      <c r="P13" s="214">
        <v>1</v>
      </c>
      <c r="Q13" s="214">
        <v>1</v>
      </c>
      <c r="R13" s="193">
        <v>0.4</v>
      </c>
      <c r="S13" s="205" t="s">
        <v>541</v>
      </c>
      <c r="T13" s="214">
        <v>1</v>
      </c>
      <c r="U13" s="205" t="s">
        <v>585</v>
      </c>
      <c r="V13" s="414" t="s">
        <v>347</v>
      </c>
      <c r="W13" s="414" t="s">
        <v>348</v>
      </c>
      <c r="X13" s="14">
        <v>43191</v>
      </c>
      <c r="Y13" s="14">
        <v>43281</v>
      </c>
      <c r="Z13" s="406">
        <f>+GETPIVOTDATA("Valor P.A.A O ESTIMADO",[1]metas!$A$1,"Meta 2018","Fortalecer la Gestión Institucional")</f>
        <v>0</v>
      </c>
      <c r="AA13" s="386" t="s">
        <v>247</v>
      </c>
    </row>
    <row r="14" spans="1:29" ht="220.5" x14ac:dyDescent="0.15">
      <c r="A14" s="416"/>
      <c r="B14" s="416"/>
      <c r="C14" s="416"/>
      <c r="D14" s="416"/>
      <c r="E14" s="416"/>
      <c r="F14" s="416"/>
      <c r="G14" s="283"/>
      <c r="H14" s="283"/>
      <c r="I14" s="283"/>
      <c r="J14" s="13" t="s">
        <v>228</v>
      </c>
      <c r="K14" s="61">
        <v>122</v>
      </c>
      <c r="L14" s="19" t="s">
        <v>227</v>
      </c>
      <c r="M14" s="270"/>
      <c r="N14" s="214">
        <v>0</v>
      </c>
      <c r="O14" s="214">
        <v>0.5</v>
      </c>
      <c r="P14" s="214">
        <v>0.75</v>
      </c>
      <c r="Q14" s="214">
        <v>1</v>
      </c>
      <c r="R14" s="193">
        <v>0</v>
      </c>
      <c r="S14" s="205" t="s">
        <v>542</v>
      </c>
      <c r="T14" s="214">
        <v>0.4</v>
      </c>
      <c r="U14" s="205" t="s">
        <v>586</v>
      </c>
      <c r="V14" s="415"/>
      <c r="W14" s="415"/>
      <c r="X14" s="14">
        <v>43221</v>
      </c>
      <c r="Y14" s="14">
        <v>43462</v>
      </c>
      <c r="Z14" s="406"/>
      <c r="AA14" s="386"/>
    </row>
    <row r="15" spans="1:29" ht="6" customHeight="1" x14ac:dyDescent="0.15">
      <c r="A15" s="9"/>
      <c r="B15" s="9"/>
      <c r="C15" s="9"/>
      <c r="D15" s="9"/>
      <c r="E15" s="9"/>
      <c r="F15" s="10"/>
      <c r="G15" s="10"/>
      <c r="H15" s="10"/>
      <c r="I15" s="10"/>
      <c r="J15" s="10"/>
      <c r="K15" s="45"/>
      <c r="L15" s="10"/>
      <c r="M15" s="10"/>
      <c r="N15" s="10"/>
      <c r="O15" s="10"/>
      <c r="P15" s="10"/>
      <c r="Q15" s="10"/>
      <c r="R15" s="102"/>
      <c r="S15" s="102"/>
      <c r="T15" s="102"/>
      <c r="U15" s="102"/>
      <c r="V15" s="10"/>
      <c r="W15" s="10"/>
      <c r="X15" s="10"/>
      <c r="Y15" s="10"/>
      <c r="Z15" s="10"/>
      <c r="AA15" s="10"/>
    </row>
    <row r="16" spans="1:29" ht="6" customHeight="1" x14ac:dyDescent="0.15">
      <c r="A16" s="9"/>
      <c r="B16" s="9"/>
      <c r="C16" s="9"/>
      <c r="D16" s="9"/>
      <c r="E16" s="9"/>
      <c r="F16" s="10"/>
      <c r="G16" s="10"/>
      <c r="H16" s="10"/>
      <c r="I16" s="10"/>
      <c r="J16" s="10"/>
      <c r="K16" s="45"/>
      <c r="L16" s="10"/>
      <c r="M16" s="10"/>
      <c r="N16" s="10"/>
      <c r="O16" s="10"/>
      <c r="P16" s="10"/>
      <c r="Q16" s="10"/>
      <c r="R16" s="102"/>
      <c r="S16" s="102"/>
      <c r="T16" s="102"/>
      <c r="U16" s="102"/>
      <c r="V16" s="10"/>
      <c r="W16" s="10"/>
      <c r="X16" s="10"/>
      <c r="Y16" s="10"/>
      <c r="Z16" s="10"/>
      <c r="AA16" s="10"/>
    </row>
    <row r="17" spans="1:27" ht="6" customHeight="1" x14ac:dyDescent="0.15">
      <c r="A17" s="9"/>
      <c r="B17" s="9"/>
      <c r="C17" s="9"/>
      <c r="D17" s="9"/>
      <c r="E17" s="9"/>
      <c r="F17" s="10"/>
      <c r="G17" s="10"/>
      <c r="H17" s="10"/>
      <c r="I17" s="10"/>
      <c r="J17" s="10"/>
      <c r="K17" s="45"/>
      <c r="L17" s="10"/>
      <c r="M17" s="10"/>
      <c r="N17" s="10"/>
      <c r="O17" s="10"/>
      <c r="P17" s="10"/>
      <c r="Q17" s="10"/>
      <c r="R17" s="102"/>
      <c r="S17" s="102"/>
      <c r="T17" s="102"/>
      <c r="U17" s="102"/>
      <c r="V17" s="10"/>
      <c r="W17" s="10"/>
      <c r="X17" s="10"/>
      <c r="Y17" s="10"/>
      <c r="Z17" s="10"/>
      <c r="AA17" s="10"/>
    </row>
  </sheetData>
  <mergeCells count="28">
    <mergeCell ref="A2:AC2"/>
    <mergeCell ref="R11:S11"/>
    <mergeCell ref="A3:AA3"/>
    <mergeCell ref="A7:B7"/>
    <mergeCell ref="C7:AA7"/>
    <mergeCell ref="B9:AA9"/>
    <mergeCell ref="X11:Y11"/>
    <mergeCell ref="Z11:AA11"/>
    <mergeCell ref="N11:Q11"/>
    <mergeCell ref="V11:V12"/>
    <mergeCell ref="W11:W12"/>
    <mergeCell ref="T11:U11"/>
    <mergeCell ref="F13:F14"/>
    <mergeCell ref="G13:G14"/>
    <mergeCell ref="H13:H14"/>
    <mergeCell ref="A11:E11"/>
    <mergeCell ref="F11:M11"/>
    <mergeCell ref="A13:A14"/>
    <mergeCell ref="B13:B14"/>
    <mergeCell ref="C13:C14"/>
    <mergeCell ref="D13:D14"/>
    <mergeCell ref="E13:E14"/>
    <mergeCell ref="Z13:Z14"/>
    <mergeCell ref="AA13:AA14"/>
    <mergeCell ref="I13:I14"/>
    <mergeCell ref="M13:M14"/>
    <mergeCell ref="W13:W14"/>
    <mergeCell ref="V13:V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1"/>
  <sheetViews>
    <sheetView zoomScaleNormal="100" workbookViewId="0">
      <selection activeCell="AC12" sqref="AC12"/>
    </sheetView>
  </sheetViews>
  <sheetFormatPr baseColWidth="10" defaultRowHeight="10.5" outlineLevelCol="1" x14ac:dyDescent="0.15"/>
  <cols>
    <col min="1" max="1" width="18.140625" bestFit="1" customWidth="1"/>
    <col min="2" max="2" width="17.85546875" hidden="1" customWidth="1" outlineLevel="1"/>
    <col min="3" max="4" width="20.42578125" hidden="1" customWidth="1" outlineLevel="1"/>
    <col min="5" max="5" width="20" hidden="1" customWidth="1" outlineLevel="1"/>
    <col min="6" max="6" width="16.28515625" customWidth="1" collapsed="1"/>
    <col min="7" max="7" width="3.140625" hidden="1" customWidth="1" outlineLevel="1"/>
    <col min="8" max="9" width="16.28515625" hidden="1" customWidth="1" outlineLevel="1"/>
    <col min="10" max="10" width="31.85546875" customWidth="1" collapsed="1"/>
    <col min="11" max="11" width="4" style="3" bestFit="1"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customWidth="1" collapsed="1"/>
    <col min="21" max="21" width="62.85546875" customWidth="1"/>
    <col min="22" max="23" width="19.42578125" customWidth="1"/>
    <col min="24" max="24" width="11.42578125" customWidth="1"/>
    <col min="25" max="25" width="12.42578125" customWidth="1"/>
    <col min="26" max="26" width="17.7109375" hidden="1" customWidth="1"/>
    <col min="27" max="27" width="13.28515625" hidden="1" customWidth="1"/>
    <col min="28" max="28" width="17.85546875" bestFit="1" customWidth="1"/>
  </cols>
  <sheetData>
    <row r="1" spans="1:29" x14ac:dyDescent="0.15">
      <c r="A1" s="4"/>
      <c r="B1" s="4"/>
      <c r="C1" s="4"/>
      <c r="D1" s="4"/>
      <c r="E1" s="4"/>
      <c r="F1" s="4"/>
      <c r="G1" s="43"/>
      <c r="H1" s="4"/>
      <c r="I1" s="4"/>
      <c r="J1" s="4"/>
      <c r="K1" s="25"/>
      <c r="L1" s="4"/>
      <c r="M1" s="4"/>
      <c r="N1" s="4"/>
      <c r="O1" s="4"/>
      <c r="P1" s="4"/>
      <c r="Q1" s="4"/>
      <c r="R1" s="4"/>
      <c r="S1" s="4"/>
      <c r="T1" s="4"/>
      <c r="U1" s="4"/>
      <c r="V1" s="4"/>
      <c r="W1" s="4"/>
      <c r="X1" s="4"/>
      <c r="Y1" s="4"/>
      <c r="Z1" s="4"/>
      <c r="AA1" s="4"/>
    </row>
    <row r="2" spans="1:29" ht="24.75" x14ac:dyDescent="0.3">
      <c r="A2" s="284" t="s">
        <v>633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row>
    <row r="3" spans="1:29" ht="12" customHeight="1" x14ac:dyDescent="0.15">
      <c r="A3" s="285" t="s">
        <v>354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row>
    <row r="4" spans="1:29" ht="11.25" x14ac:dyDescent="0.15">
      <c r="A4" s="16"/>
      <c r="B4" s="17"/>
      <c r="C4" s="22"/>
      <c r="D4" s="99"/>
      <c r="E4" s="99"/>
      <c r="F4" s="100"/>
      <c r="G4" s="107"/>
      <c r="H4" s="100"/>
      <c r="I4" s="100"/>
      <c r="J4" s="100"/>
      <c r="K4" s="26"/>
      <c r="L4" s="100"/>
      <c r="M4" s="100"/>
      <c r="N4" s="100"/>
      <c r="O4" s="100"/>
      <c r="P4" s="100"/>
      <c r="Q4" s="100"/>
      <c r="R4" s="100"/>
      <c r="S4" s="100"/>
      <c r="T4" s="100"/>
      <c r="U4" s="100"/>
      <c r="V4" s="16"/>
      <c r="W4" s="16"/>
      <c r="X4" s="166"/>
      <c r="Y4" s="22"/>
      <c r="Z4" s="100"/>
      <c r="AA4" s="100"/>
    </row>
    <row r="5" spans="1:29" ht="11.25" x14ac:dyDescent="0.15">
      <c r="A5" s="99"/>
      <c r="B5" s="21"/>
      <c r="C5" s="23"/>
      <c r="D5" s="99"/>
      <c r="E5" s="99"/>
      <c r="F5" s="100"/>
      <c r="G5" s="107"/>
      <c r="H5" s="100"/>
      <c r="I5" s="100"/>
      <c r="J5" s="100"/>
      <c r="K5" s="26"/>
      <c r="L5" s="100"/>
      <c r="M5" s="100"/>
      <c r="N5" s="100"/>
      <c r="O5" s="100"/>
      <c r="P5" s="100"/>
      <c r="Q5" s="100"/>
      <c r="R5" s="100"/>
      <c r="S5" s="100"/>
      <c r="T5" s="100"/>
      <c r="U5" s="100"/>
      <c r="V5" s="99"/>
      <c r="W5" s="99"/>
      <c r="X5" s="167"/>
      <c r="Y5" s="23"/>
      <c r="Z5" s="100"/>
      <c r="AA5" s="100"/>
    </row>
    <row r="6" spans="1:29" ht="11.25" x14ac:dyDescent="0.15">
      <c r="A6" s="99"/>
      <c r="B6" s="105"/>
      <c r="C6" s="99"/>
      <c r="D6" s="99"/>
      <c r="E6" s="99"/>
      <c r="F6" s="100"/>
      <c r="G6" s="107"/>
      <c r="H6" s="100"/>
      <c r="I6" s="100"/>
      <c r="J6" s="100"/>
      <c r="K6" s="26"/>
      <c r="L6" s="100"/>
      <c r="M6" s="100"/>
      <c r="N6" s="100"/>
      <c r="O6" s="100"/>
      <c r="P6" s="100"/>
      <c r="Q6" s="100"/>
      <c r="R6" s="100"/>
      <c r="S6" s="100"/>
      <c r="T6" s="100"/>
      <c r="U6" s="100"/>
      <c r="V6" s="99"/>
      <c r="W6" s="99"/>
      <c r="X6" s="105"/>
      <c r="Y6" s="99"/>
      <c r="Z6" s="100"/>
      <c r="AA6" s="100"/>
    </row>
    <row r="7" spans="1:29" ht="48" customHeight="1" x14ac:dyDescent="0.15">
      <c r="A7" s="286" t="s">
        <v>446</v>
      </c>
      <c r="B7" s="286"/>
      <c r="C7" s="286" t="s">
        <v>180</v>
      </c>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29" ht="6" customHeight="1" x14ac:dyDescent="0.15">
      <c r="A8" s="101"/>
      <c r="B8" s="101"/>
      <c r="C8" s="101"/>
      <c r="D8" s="101"/>
      <c r="E8" s="101"/>
      <c r="F8" s="102"/>
      <c r="G8" s="102"/>
      <c r="H8" s="102"/>
      <c r="I8" s="102"/>
      <c r="J8" s="102"/>
      <c r="K8" s="27"/>
      <c r="L8" s="102"/>
      <c r="M8" s="102"/>
      <c r="N8" s="102"/>
      <c r="O8" s="102"/>
      <c r="P8" s="102"/>
      <c r="Q8" s="102"/>
      <c r="R8" s="102"/>
      <c r="S8" s="102"/>
      <c r="T8" s="102"/>
      <c r="U8" s="102"/>
      <c r="V8" s="102"/>
      <c r="W8" s="102"/>
      <c r="X8" s="102"/>
      <c r="Y8" s="102"/>
      <c r="Z8" s="102"/>
      <c r="AA8" s="102"/>
    </row>
    <row r="9" spans="1:29" ht="27" customHeight="1" x14ac:dyDescent="0.15">
      <c r="A9" s="103" t="s">
        <v>181</v>
      </c>
      <c r="B9" s="264" t="s">
        <v>367</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row>
    <row r="10" spans="1:29" ht="6" customHeight="1" x14ac:dyDescent="0.15">
      <c r="A10" s="101"/>
      <c r="B10" s="101"/>
      <c r="C10" s="101"/>
      <c r="D10" s="101"/>
      <c r="E10" s="101"/>
      <c r="F10" s="102"/>
      <c r="G10" s="102"/>
      <c r="H10" s="102"/>
      <c r="I10" s="102"/>
      <c r="J10" s="102"/>
      <c r="K10" s="27"/>
      <c r="L10" s="102"/>
      <c r="M10" s="102"/>
      <c r="N10" s="102"/>
      <c r="O10" s="102"/>
      <c r="P10" s="102"/>
      <c r="Q10" s="102"/>
      <c r="R10" s="102"/>
      <c r="S10" s="102"/>
      <c r="T10" s="102"/>
      <c r="U10" s="102"/>
      <c r="V10" s="102"/>
      <c r="W10" s="102"/>
      <c r="X10" s="102"/>
      <c r="Y10" s="102"/>
      <c r="Z10" s="102"/>
      <c r="AA10" s="102"/>
    </row>
    <row r="11" spans="1:29" s="2" customFormat="1" ht="14.25" customHeight="1" x14ac:dyDescent="0.15">
      <c r="A11" s="273"/>
      <c r="B11" s="273"/>
      <c r="C11" s="273"/>
      <c r="D11" s="273"/>
      <c r="E11" s="273"/>
      <c r="F11" s="273" t="s">
        <v>115</v>
      </c>
      <c r="G11" s="273"/>
      <c r="H11" s="273"/>
      <c r="I11" s="273"/>
      <c r="J11" s="273"/>
      <c r="K11" s="273"/>
      <c r="L11" s="273"/>
      <c r="M11" s="273"/>
      <c r="N11" s="273" t="s">
        <v>18</v>
      </c>
      <c r="O11" s="273"/>
      <c r="P11" s="273"/>
      <c r="Q11" s="273"/>
      <c r="R11" s="259" t="s">
        <v>447</v>
      </c>
      <c r="S11" s="260"/>
      <c r="T11" s="259" t="s">
        <v>447</v>
      </c>
      <c r="U11" s="260"/>
      <c r="V11" s="274" t="s">
        <v>84</v>
      </c>
      <c r="W11" s="274" t="s">
        <v>25</v>
      </c>
      <c r="X11" s="408" t="s">
        <v>8</v>
      </c>
      <c r="Y11" s="409"/>
      <c r="Z11" s="408" t="s">
        <v>9</v>
      </c>
      <c r="AA11" s="409"/>
    </row>
    <row r="12" spans="1:29" s="3" customFormat="1" ht="42" x14ac:dyDescent="0.15">
      <c r="A12" s="98" t="s">
        <v>1</v>
      </c>
      <c r="B12" s="98" t="s">
        <v>2</v>
      </c>
      <c r="C12" s="98" t="s">
        <v>3</v>
      </c>
      <c r="D12" s="98" t="s">
        <v>4</v>
      </c>
      <c r="E12" s="11" t="s">
        <v>5</v>
      </c>
      <c r="F12" s="11" t="s">
        <v>112</v>
      </c>
      <c r="G12" s="98" t="s">
        <v>106</v>
      </c>
      <c r="H12" s="98" t="s">
        <v>101</v>
      </c>
      <c r="I12" s="98" t="s">
        <v>102</v>
      </c>
      <c r="J12" s="11" t="s">
        <v>100</v>
      </c>
      <c r="K12" s="128" t="s">
        <v>107</v>
      </c>
      <c r="L12" s="11" t="s">
        <v>91</v>
      </c>
      <c r="M12" s="98" t="s">
        <v>7</v>
      </c>
      <c r="N12" s="98" t="s">
        <v>14</v>
      </c>
      <c r="O12" s="98" t="s">
        <v>15</v>
      </c>
      <c r="P12" s="98" t="s">
        <v>16</v>
      </c>
      <c r="Q12" s="98" t="s">
        <v>17</v>
      </c>
      <c r="R12" s="185" t="s">
        <v>14</v>
      </c>
      <c r="S12" s="186" t="s">
        <v>448</v>
      </c>
      <c r="T12" s="185" t="s">
        <v>558</v>
      </c>
      <c r="U12" s="186" t="s">
        <v>559</v>
      </c>
      <c r="V12" s="274"/>
      <c r="W12" s="274"/>
      <c r="X12" s="98" t="s">
        <v>10</v>
      </c>
      <c r="Y12" s="98" t="s">
        <v>11</v>
      </c>
      <c r="Z12" s="98" t="s">
        <v>12</v>
      </c>
      <c r="AA12" s="98" t="s">
        <v>13</v>
      </c>
    </row>
    <row r="13" spans="1:29" ht="189" x14ac:dyDescent="0.15">
      <c r="A13" s="417" t="s">
        <v>21</v>
      </c>
      <c r="B13" s="397" t="s">
        <v>38</v>
      </c>
      <c r="C13" s="397" t="s">
        <v>26</v>
      </c>
      <c r="D13" s="397" t="s">
        <v>241</v>
      </c>
      <c r="E13" s="397" t="s">
        <v>240</v>
      </c>
      <c r="F13" s="397" t="s">
        <v>239</v>
      </c>
      <c r="G13" s="256">
        <v>15</v>
      </c>
      <c r="H13" s="256" t="s">
        <v>368</v>
      </c>
      <c r="I13" s="256" t="s">
        <v>366</v>
      </c>
      <c r="J13" s="414" t="s">
        <v>355</v>
      </c>
      <c r="K13" s="146">
        <v>123</v>
      </c>
      <c r="L13" s="140" t="s">
        <v>356</v>
      </c>
      <c r="M13" s="270" t="s">
        <v>24</v>
      </c>
      <c r="N13" s="216">
        <v>0.20499999999999999</v>
      </c>
      <c r="O13" s="216">
        <v>0.77200000000000002</v>
      </c>
      <c r="P13" s="216">
        <v>0.88600000000000001</v>
      </c>
      <c r="Q13" s="215">
        <v>1</v>
      </c>
      <c r="R13" s="202">
        <v>0.11749999999999999</v>
      </c>
      <c r="S13" s="206" t="s">
        <v>543</v>
      </c>
      <c r="T13" s="202">
        <v>0.74750000000000005</v>
      </c>
      <c r="U13" s="206" t="s">
        <v>584</v>
      </c>
      <c r="V13" s="148" t="s">
        <v>357</v>
      </c>
      <c r="W13" s="65" t="s">
        <v>544</v>
      </c>
      <c r="X13" s="14">
        <v>43185</v>
      </c>
      <c r="Y13" s="14">
        <v>43462</v>
      </c>
      <c r="Z13" s="406">
        <f>+GETPIVOTDATA("Valor P.A.A O ESTIMADO",[1]metas!$A$1,"Meta 2018","Sistema de Control Interno actualizado con base en los lineamientos del Modelo Integrado de Planeación y Gestión")</f>
        <v>0</v>
      </c>
      <c r="AA13" s="386" t="s">
        <v>247</v>
      </c>
    </row>
    <row r="14" spans="1:29" ht="199.5" x14ac:dyDescent="0.15">
      <c r="A14" s="417"/>
      <c r="B14" s="397"/>
      <c r="C14" s="397"/>
      <c r="D14" s="397"/>
      <c r="E14" s="397"/>
      <c r="F14" s="397"/>
      <c r="G14" s="258"/>
      <c r="H14" s="258"/>
      <c r="I14" s="258"/>
      <c r="J14" s="258"/>
      <c r="K14" s="129">
        <v>124</v>
      </c>
      <c r="L14" s="144" t="s">
        <v>358</v>
      </c>
      <c r="M14" s="270"/>
      <c r="N14" s="216">
        <v>0.25</v>
      </c>
      <c r="O14" s="216">
        <v>0.5</v>
      </c>
      <c r="P14" s="216">
        <v>0.75</v>
      </c>
      <c r="Q14" s="215">
        <v>1</v>
      </c>
      <c r="R14" s="194">
        <v>0.24</v>
      </c>
      <c r="S14" s="207" t="s">
        <v>545</v>
      </c>
      <c r="T14" s="215">
        <v>0.45</v>
      </c>
      <c r="U14" s="207" t="s">
        <v>583</v>
      </c>
      <c r="V14" s="65" t="s">
        <v>359</v>
      </c>
      <c r="W14" s="149" t="s">
        <v>445</v>
      </c>
      <c r="X14" s="14">
        <v>43185</v>
      </c>
      <c r="Y14" s="14">
        <v>43462</v>
      </c>
      <c r="Z14" s="406"/>
      <c r="AA14" s="386"/>
    </row>
    <row r="15" spans="1:29" x14ac:dyDescent="0.15">
      <c r="A15" s="96"/>
      <c r="B15" s="96"/>
      <c r="C15" s="96"/>
      <c r="D15" s="96"/>
      <c r="E15" s="96"/>
      <c r="F15" s="96"/>
      <c r="G15" s="96"/>
      <c r="H15" s="96"/>
      <c r="I15" s="96"/>
      <c r="J15" s="96"/>
    </row>
    <row r="16" spans="1:29" x14ac:dyDescent="0.15">
      <c r="A16" s="96"/>
      <c r="B16" s="96"/>
      <c r="C16" s="96"/>
      <c r="D16" s="96"/>
      <c r="E16" s="96"/>
      <c r="F16" s="96"/>
      <c r="G16" s="96"/>
      <c r="H16" s="96"/>
      <c r="I16" s="96"/>
      <c r="J16" s="96"/>
    </row>
    <row r="17" spans="1:10" x14ac:dyDescent="0.15">
      <c r="A17" s="96"/>
      <c r="B17" s="96"/>
      <c r="C17" s="96"/>
      <c r="D17" s="96"/>
      <c r="E17" s="96"/>
      <c r="F17" s="96"/>
      <c r="G17" s="96"/>
      <c r="H17" s="96"/>
      <c r="I17" s="96"/>
      <c r="J17" s="96"/>
    </row>
    <row r="18" spans="1:10" x14ac:dyDescent="0.15">
      <c r="A18" s="96"/>
      <c r="B18" s="96"/>
      <c r="C18" s="96"/>
      <c r="D18" s="96"/>
      <c r="E18" s="96"/>
      <c r="F18" s="96"/>
      <c r="G18" s="96"/>
      <c r="H18" s="96"/>
      <c r="I18" s="96"/>
      <c r="J18" s="96"/>
    </row>
    <row r="19" spans="1:10" x14ac:dyDescent="0.15">
      <c r="A19" s="96"/>
      <c r="B19" s="96"/>
      <c r="C19" s="96"/>
      <c r="D19" s="96"/>
      <c r="E19" s="96"/>
      <c r="F19" s="96"/>
      <c r="G19" s="96"/>
      <c r="H19" s="96"/>
      <c r="I19" s="96"/>
      <c r="J19" s="96"/>
    </row>
    <row r="20" spans="1:10" x14ac:dyDescent="0.15">
      <c r="A20" s="96"/>
      <c r="B20" s="96"/>
      <c r="C20" s="96"/>
      <c r="D20" s="96"/>
      <c r="E20" s="96"/>
      <c r="F20" s="96"/>
      <c r="G20" s="96"/>
      <c r="H20" s="96"/>
      <c r="I20" s="96"/>
      <c r="J20" s="96"/>
    </row>
    <row r="21" spans="1:10" x14ac:dyDescent="0.15">
      <c r="A21" s="96"/>
      <c r="B21" s="96"/>
      <c r="C21" s="96"/>
      <c r="D21" s="96"/>
      <c r="E21" s="96"/>
      <c r="F21" s="96"/>
      <c r="G21" s="96"/>
      <c r="H21" s="96"/>
      <c r="I21" s="96"/>
      <c r="J21" s="96"/>
    </row>
  </sheetData>
  <mergeCells count="27">
    <mergeCell ref="A3:AA3"/>
    <mergeCell ref="A7:B7"/>
    <mergeCell ref="C7:AA7"/>
    <mergeCell ref="B9:AA9"/>
    <mergeCell ref="Z11:AA11"/>
    <mergeCell ref="A11:E11"/>
    <mergeCell ref="N11:Q11"/>
    <mergeCell ref="V11:V12"/>
    <mergeCell ref="W11:W12"/>
    <mergeCell ref="X11:Y11"/>
    <mergeCell ref="T11:U11"/>
    <mergeCell ref="A2:AC2"/>
    <mergeCell ref="AA13:AA14"/>
    <mergeCell ref="C13:C14"/>
    <mergeCell ref="D13:D14"/>
    <mergeCell ref="E13:E14"/>
    <mergeCell ref="F13:F14"/>
    <mergeCell ref="J13:J14"/>
    <mergeCell ref="G13:G14"/>
    <mergeCell ref="H13:H14"/>
    <mergeCell ref="I13:I14"/>
    <mergeCell ref="M13:M14"/>
    <mergeCell ref="R11:S11"/>
    <mergeCell ref="F11:M11"/>
    <mergeCell ref="A13:A14"/>
    <mergeCell ref="B13:B14"/>
    <mergeCell ref="Z13:Z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DE y PLANEACIÓN G.E</vt:lpstr>
      <vt:lpstr>DE y PLANEACIÓN P Y D</vt:lpstr>
      <vt:lpstr>DE y PLANEACIÓN</vt:lpstr>
      <vt:lpstr>TALENTO HUMANO</vt:lpstr>
      <vt:lpstr>GESTIÓN CON VALORES PARA RESULT</vt:lpstr>
      <vt:lpstr>EVALUACIÓN DE RESULTADOS</vt:lpstr>
      <vt:lpstr>INFORMACIÓN Y COMUNICACIÓN</vt:lpstr>
      <vt:lpstr>G. DEL CONOCIMIENTO Y LA INNOVA</vt:lpstr>
      <vt:lpstr>DIMENSIÓN DE CONTROL INTERNO</vt:lpstr>
      <vt:lpstr>'DE y PLANEACIÓN G.E'!Área_de_impresión</vt:lpstr>
      <vt:lpstr>'DE y PLANEACIÓN P Y D'!Área_de_impresión</vt:lpstr>
      <vt:lpstr>'INFORMACIÓN Y COMUNICACIÓN'!Área_de_impresión</vt:lpstr>
      <vt:lpstr>'DE y PLANEACIÓN G.E'!Títulos_a_imprimir</vt:lpstr>
      <vt:lpstr>'DE y PLANEACIÓN P Y D'!Títulos_a_imprimir</vt:lpstr>
      <vt:lpstr>'GESTIÓN CON VALORES PARA RESULT'!Títulos_a_imprimir</vt:lpstr>
      <vt:lpstr>'INFORMACIÓN Y COMUNICACIÓN'!Títulos_a_imprimir</vt:lpstr>
      <vt:lpstr>'TALENTO HUMANO'!Títulos_a_imprimir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Cristhiam Fernando Ruiz Reyes</cp:lastModifiedBy>
  <cp:lastPrinted>2018-04-23T19:28:14Z</cp:lastPrinted>
  <dcterms:created xsi:type="dcterms:W3CDTF">2017-03-07T21:11:25Z</dcterms:created>
  <dcterms:modified xsi:type="dcterms:W3CDTF">2018-07-26T20:55:17Z</dcterms:modified>
</cp:coreProperties>
</file>