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900" windowWidth="20490" windowHeight="7665" activeTab="0"/>
  </bookViews>
  <sheets>
    <sheet name="propuesta PE AVANCE A 2016" sheetId="1" r:id="rId1"/>
  </sheets>
  <definedNames>
    <definedName name="_xlnm._FilterDatabase" localSheetId="0" hidden="1">'propuesta PE AVANCE A 2016'!$A$4:$W$18</definedName>
    <definedName name="_xlnm.Print_Area" localSheetId="0">'propuesta PE AVANCE A 2016'!$A$1:$S$22</definedName>
    <definedName name="_xlnm.Print_Titles" localSheetId="0">'propuesta PE AVANCE A 2016'!$1:$4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<sst xmlns="http://schemas.openxmlformats.org/spreadsheetml/2006/main" count="150" uniqueCount="91">
  <si>
    <t>PLAN ESTRATEGICO INSOR 2015-2018</t>
  </si>
  <si>
    <t>VERDE</t>
  </si>
  <si>
    <t>&gt;=a 85</t>
  </si>
  <si>
    <t>Plan Nacional de Desarrollo</t>
  </si>
  <si>
    <t>COMPONENTE PLAN ESTRATÉGICO</t>
  </si>
  <si>
    <t>AVANCE TOTAL</t>
  </si>
  <si>
    <t>Responsable</t>
  </si>
  <si>
    <t xml:space="preserve">AMARILLO </t>
  </si>
  <si>
    <t>&gt;=75 hasta 84</t>
  </si>
  <si>
    <t>% METAS 2015-2018</t>
  </si>
  <si>
    <t>ROJO</t>
  </si>
  <si>
    <t>&lt;=74</t>
  </si>
  <si>
    <t>Pilares</t>
  </si>
  <si>
    <t>Estrategias Transversales</t>
  </si>
  <si>
    <t>Meta PND</t>
  </si>
  <si>
    <t>Eje estratégico</t>
  </si>
  <si>
    <t>Objetivo Estratégico</t>
  </si>
  <si>
    <t>Línea Programática</t>
  </si>
  <si>
    <t>Objetivo Línea Programática</t>
  </si>
  <si>
    <t>META 2016 -2018</t>
  </si>
  <si>
    <t xml:space="preserve">% DE AVANCE TOTAL </t>
  </si>
  <si>
    <t>EDUCACIÓN</t>
  </si>
  <si>
    <t>MOVILIDAD SOCIAL</t>
  </si>
  <si>
    <t>Mayor cobertura, permanencia y calidad en el sistema educativo</t>
  </si>
  <si>
    <t>COLOMBIA LA MAS EDUCADA EN POBLACIÓN SORDA</t>
  </si>
  <si>
    <t>Promover la reducción de brechas en el acceso, permanencia  y calidad de la educación de la población sorda</t>
  </si>
  <si>
    <t xml:space="preserve"> EDUCACIÓN PERTINENTE PARA LA POBLACIÓN SORDA</t>
  </si>
  <si>
    <t>Construir y apropiar modelos integrales de educación pertinente para población sorda</t>
  </si>
  <si>
    <t xml:space="preserve">Una estrategia para el mejoramiento de la calidad de la educación de la población sorda consolidada               </t>
  </si>
  <si>
    <t>Subdirección de Gestión Educativa</t>
  </si>
  <si>
    <t>ATENCIÓN INTEGRAL PARA LA PRIMERA INFANCIA SORDA</t>
  </si>
  <si>
    <t>Apropiar modelos de atención integral a Primera Infancia</t>
  </si>
  <si>
    <t xml:space="preserve">Un modelo de atención integral para primera infancia sorda  </t>
  </si>
  <si>
    <t>LENGUAS Y PLANEACIÓN LINGÜÍSTICA</t>
  </si>
  <si>
    <t>Normalizar y cualificar el servicio de interpretación de LSC y los procesos de planeación lingüística.</t>
  </si>
  <si>
    <t>EQUIDAD</t>
  </si>
  <si>
    <t>Promover la igualdad de oportunidades en el goce efectivo de los derechos sociales</t>
  </si>
  <si>
    <t>GOCE EFECTIVO DE DERECHOS</t>
  </si>
  <si>
    <t>fortalecer la capacidad institucional para garantizar la inclusión social de las personas sordas</t>
  </si>
  <si>
    <t>INFORMACIÓN Y CONTENIDOS ACCESIBLES</t>
  </si>
  <si>
    <t>Promover ajustes razonables para garantizar el acceso a la información y a la comunicación para personas sordas.</t>
  </si>
  <si>
    <t>300 ajustes para la accesibilidad a la información y contenidos de comunicación para personas sordas</t>
  </si>
  <si>
    <t>Subdirección de Promoción y Desarrollo</t>
  </si>
  <si>
    <t>Articular las acciones públicas para el cierre de brechas poblacionales, con acceso a servicios de calidad</t>
  </si>
  <si>
    <t>Fortalecer la capacidad institucional para garantizar la inclusión social de las personas sordas</t>
  </si>
  <si>
    <t>ACCIÓN INTEGRAL PARA LA PROMOCIÓN DE DERECHOS DE PERSONAS SORDAS</t>
  </si>
  <si>
    <t>Promover la gestión coordinada de la oferta de servicios y la demanda de beneficios y oportunidades del desarrollo humano de las personas sordas con la contribución del sector público, el sector privado y la sociedad civil.</t>
  </si>
  <si>
    <t>100 acciones interinstitucionales para promover la generación de entornos pertinentes para la inclusión social de las personas sordas</t>
  </si>
  <si>
    <t xml:space="preserve"> GESTIÓN DE LA INFORMACIÓN</t>
  </si>
  <si>
    <t>Fortalecer los procesos de gestión de la información de la población sorda</t>
  </si>
  <si>
    <t>POLÍTICA PÚBLICA PARA LA INCLUSIÓN SOCIAL DE LA POBLACIÓN SORDA</t>
  </si>
  <si>
    <t>Promover la instrumentalización de políticas públicas en materia de discapacidad auditiva</t>
  </si>
  <si>
    <t>2 bases normativas de política en materia de discapacidad (población sorda) presentadas y promovidas.</t>
  </si>
  <si>
    <t>Dirección General</t>
  </si>
  <si>
    <t>EQUIDAD Y PAZ</t>
  </si>
  <si>
    <t>BUEN GOBIERNO</t>
  </si>
  <si>
    <t xml:space="preserve">Sectores utilizando información de desempeño y resultados para la
asignación presupuestal </t>
  </si>
  <si>
    <t>ADMINISTRATIVO Y DE GESTIÓN</t>
  </si>
  <si>
    <t>articular la gestión del Insor, con base en los lineamientos de las políticas de desarrollo administrativo, el monitoreo y evaluación institucional.</t>
  </si>
  <si>
    <t>GESTIÓN MISIONAL Y DE GOBIERNO</t>
  </si>
  <si>
    <t xml:space="preserve">Disponer de información actualizada y consistente en los instrumentos de planeación tales como el Plan Estratégico Institucional, el componente Institucional del Plan Estratégico Sectorial y el Plan de Acción.
</t>
  </si>
  <si>
    <t>Consolidación de reportes de seguimiento con criterios de calidad y oportunidad</t>
  </si>
  <si>
    <t>Oficina Asesora de Planeación y Sistemas</t>
  </si>
  <si>
    <t>Índice de Política Pública Integral Anticorrupción, con las directrices de la
Comisión Nacional de Moralización</t>
  </si>
  <si>
    <t>TRANSPARENCIA PARTICIPACIÓN Y SERVICIO AL CIUDADANO</t>
  </si>
  <si>
    <t>Acercar el INSOR al ciudadano y hacer visible su gestión involucrando elementos de participación activa de sus usuarios-</t>
  </si>
  <si>
    <t>Implementar la política de transparencia, participación y servicio al ciudadano en el INSOR.</t>
  </si>
  <si>
    <t>Oficina Asesora de Planeación y Sistemas / Control Interno</t>
  </si>
  <si>
    <t>Entidades del orden nacional que cuentan con una gestión estratégica
del talento humano implementada</t>
  </si>
  <si>
    <t>GESTIÓN DE TALENTO HUMANO</t>
  </si>
  <si>
    <t>Desarrollar y cualificar el talento humano del INSOR  buscando la observancia del principio de mérito para la provisión de los empleos, el desarrollo de competencias, vocación del servicio, la aplicación de estímulos y una gerencia pública enfocada a la consecución de resultados.</t>
  </si>
  <si>
    <t>Implementar política de gestión del talento humano en el INSOR.</t>
  </si>
  <si>
    <t>Secretaría General / Área de Talento Humano</t>
  </si>
  <si>
    <t>Sectores con propuesta de mejoramiento de la gestión a partir de los
modelos de gestión vigentes</t>
  </si>
  <si>
    <t>EFICIENCIA ADMINISTRATIVA</t>
  </si>
  <si>
    <t>Hacer del INSOR una entidad moderna, innovadora, flexible y abierta al entorno, con capacidad de transformarse, adaptarse y responder en forma ágil y oportuna a las demandas y necesidades de la comunidad.</t>
  </si>
  <si>
    <t>Política de eficiencia administrativa implementada</t>
  </si>
  <si>
    <t xml:space="preserve">Oficina Asesora de Planeación y Sistemas </t>
  </si>
  <si>
    <t xml:space="preserve">Alcanzar 100 % de las buenas prácticas internacionales, información contable y financiera </t>
  </si>
  <si>
    <t>GESTIÓN FINANCIERA</t>
  </si>
  <si>
    <t>Programar, controlar y registrar las operaciones financieras, de
acuerdo con los recursos disponibles del INSOR.</t>
  </si>
  <si>
    <t>Implementar de las política de gestión financiera</t>
  </si>
  <si>
    <t>Secretaría General</t>
  </si>
  <si>
    <t>CAPACIDAD INSTITUCIONAL</t>
  </si>
  <si>
    <t>Fortalecer la capacidad institucional del INSOR.</t>
  </si>
  <si>
    <t>Estrategia para fortalecer la capacidad institucional del INSOR implementada.</t>
  </si>
  <si>
    <t>METAS</t>
  </si>
  <si>
    <t xml:space="preserve">% DE CUMPLIMIENTO METAS REPORTADO POR VIGENCIA </t>
  </si>
  <si>
    <t>Insumos consolidados para  normalizacion del servicio de interpretación LSC - Español  y el fortaleciiento del proceso de planeación lingusitica de la LSC</t>
  </si>
  <si>
    <t>40 acciones para la identificación, análisis, divulgación y apropiación de la información referida a las condiciones socio-económicas de la población sorda de Colombia</t>
  </si>
  <si>
    <t>% DE AVANCE PARCIAL 2015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</si>
</sst>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9" fontId="3" fillId="2" borderId="0" xfId="0" applyNumberFormat="1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9" fontId="7" fillId="0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9" fontId="10" fillId="0" borderId="9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left"/>
    </xf>
    <xf numFmtId="1" fontId="10" fillId="0" borderId="9" xfId="0" applyNumberFormat="1" applyFont="1" applyFill="1" applyBorder="1" applyAlignment="1">
      <alignment horizontal="center" vertical="center" wrapText="1"/>
    </xf>
    <xf numFmtId="9" fontId="7" fillId="0" borderId="9" xfId="20" applyFont="1" applyFill="1" applyBorder="1" applyAlignment="1">
      <alignment horizontal="center" vertical="center" wrapText="1"/>
    </xf>
    <xf numFmtId="9" fontId="8" fillId="0" borderId="9" xfId="2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zoomScale="70" zoomScaleNormal="70" workbookViewId="0" topLeftCell="E1">
      <pane ySplit="4" topLeftCell="A5" activePane="bottomLeft" state="frozen"/>
      <selection pane="bottomLeft" activeCell="Q9" sqref="Q9"/>
    </sheetView>
  </sheetViews>
  <sheetFormatPr defaultColWidth="42.140625" defaultRowHeight="15"/>
  <cols>
    <col min="1" max="1" width="20.421875" style="1" customWidth="1"/>
    <col min="2" max="2" width="20.7109375" style="1" customWidth="1"/>
    <col min="3" max="3" width="27.140625" style="1" customWidth="1"/>
    <col min="4" max="4" width="17.7109375" style="15" customWidth="1"/>
    <col min="5" max="5" width="34.140625" style="15" customWidth="1"/>
    <col min="6" max="6" width="17.7109375" style="15" customWidth="1"/>
    <col min="7" max="7" width="40.421875" style="14" customWidth="1"/>
    <col min="8" max="8" width="37.421875" style="14" customWidth="1"/>
    <col min="9" max="9" width="18.7109375" style="33" customWidth="1"/>
    <col min="10" max="12" width="18.28125" style="33" customWidth="1"/>
    <col min="13" max="13" width="18.7109375" style="33" customWidth="1"/>
    <col min="14" max="16" width="18.28125" style="33" customWidth="1"/>
    <col min="17" max="17" width="27.7109375" style="14" customWidth="1"/>
    <col min="18" max="18" width="27.57421875" style="14" customWidth="1"/>
    <col min="19" max="19" width="21.7109375" style="1" customWidth="1"/>
    <col min="20" max="16384" width="42.140625" style="1" customWidth="1"/>
  </cols>
  <sheetData>
    <row r="1" spans="1:23" ht="53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U1" s="2" t="s">
        <v>1</v>
      </c>
      <c r="V1" s="3" t="s">
        <v>2</v>
      </c>
      <c r="W1" s="4"/>
    </row>
    <row r="2" spans="1:23" ht="23.25" customHeight="1">
      <c r="A2" s="42" t="s">
        <v>3</v>
      </c>
      <c r="B2" s="43"/>
      <c r="C2" s="44"/>
      <c r="D2" s="39" t="s">
        <v>4</v>
      </c>
      <c r="E2" s="39"/>
      <c r="F2" s="39"/>
      <c r="G2" s="39"/>
      <c r="H2" s="39"/>
      <c r="I2" s="40" t="s">
        <v>86</v>
      </c>
      <c r="J2" s="40"/>
      <c r="K2" s="40"/>
      <c r="L2" s="40"/>
      <c r="M2" s="40"/>
      <c r="N2" s="40"/>
      <c r="O2" s="40"/>
      <c r="P2" s="40"/>
      <c r="Q2" s="40" t="s">
        <v>5</v>
      </c>
      <c r="R2" s="40"/>
      <c r="S2" s="39" t="s">
        <v>6</v>
      </c>
      <c r="U2" s="5" t="s">
        <v>7</v>
      </c>
      <c r="V2" s="6" t="s">
        <v>8</v>
      </c>
      <c r="W2" s="7"/>
    </row>
    <row r="3" spans="1:23" ht="23.25" customHeight="1">
      <c r="A3" s="45"/>
      <c r="B3" s="46"/>
      <c r="C3" s="47"/>
      <c r="D3" s="39"/>
      <c r="E3" s="39"/>
      <c r="F3" s="39"/>
      <c r="G3" s="39"/>
      <c r="H3" s="39"/>
      <c r="I3" s="41" t="s">
        <v>9</v>
      </c>
      <c r="J3" s="41"/>
      <c r="K3" s="41"/>
      <c r="L3" s="41"/>
      <c r="M3" s="41" t="s">
        <v>87</v>
      </c>
      <c r="N3" s="41"/>
      <c r="O3" s="41"/>
      <c r="P3" s="41"/>
      <c r="Q3" s="40"/>
      <c r="R3" s="40"/>
      <c r="S3" s="39"/>
      <c r="U3" s="5" t="s">
        <v>10</v>
      </c>
      <c r="V3" s="6" t="s">
        <v>11</v>
      </c>
      <c r="W3" s="7"/>
    </row>
    <row r="4" spans="1:23" ht="36.75" customHeight="1">
      <c r="A4" s="18" t="s">
        <v>12</v>
      </c>
      <c r="B4" s="18" t="s">
        <v>13</v>
      </c>
      <c r="C4" s="18" t="s">
        <v>14</v>
      </c>
      <c r="D4" s="19" t="s">
        <v>15</v>
      </c>
      <c r="E4" s="19" t="s">
        <v>16</v>
      </c>
      <c r="F4" s="19" t="s">
        <v>17</v>
      </c>
      <c r="G4" s="22" t="s">
        <v>18</v>
      </c>
      <c r="H4" s="22" t="s">
        <v>19</v>
      </c>
      <c r="I4" s="31">
        <v>2015</v>
      </c>
      <c r="J4" s="31">
        <v>2016</v>
      </c>
      <c r="K4" s="31">
        <v>2017</v>
      </c>
      <c r="L4" s="31">
        <v>2018</v>
      </c>
      <c r="M4" s="31">
        <v>2015</v>
      </c>
      <c r="N4" s="31">
        <v>2016</v>
      </c>
      <c r="O4" s="31">
        <v>2017</v>
      </c>
      <c r="P4" s="31">
        <v>2018</v>
      </c>
      <c r="Q4" s="20" t="s">
        <v>90</v>
      </c>
      <c r="R4" s="20" t="s">
        <v>20</v>
      </c>
      <c r="S4" s="39"/>
      <c r="U4" s="5"/>
      <c r="V4" s="6"/>
      <c r="W4" s="7"/>
    </row>
    <row r="5" spans="1:23" ht="95.25" customHeight="1" thickBot="1">
      <c r="A5" s="23" t="s">
        <v>21</v>
      </c>
      <c r="B5" s="26" t="s">
        <v>22</v>
      </c>
      <c r="C5" s="23" t="s">
        <v>23</v>
      </c>
      <c r="D5" s="23" t="s">
        <v>24</v>
      </c>
      <c r="E5" s="24" t="s">
        <v>25</v>
      </c>
      <c r="F5" s="23" t="s">
        <v>26</v>
      </c>
      <c r="G5" s="29" t="s">
        <v>27</v>
      </c>
      <c r="H5" s="25" t="s">
        <v>28</v>
      </c>
      <c r="I5" s="35">
        <v>0.25</v>
      </c>
      <c r="J5" s="35">
        <v>0.25</v>
      </c>
      <c r="K5" s="35">
        <v>0.25</v>
      </c>
      <c r="L5" s="35">
        <v>0.25</v>
      </c>
      <c r="M5" s="35">
        <v>0.25</v>
      </c>
      <c r="N5" s="35">
        <v>0.24464285714285713</v>
      </c>
      <c r="O5" s="35">
        <v>0.25</v>
      </c>
      <c r="P5" s="30"/>
      <c r="Q5" s="17">
        <f>(M5+N5)/(I5+J5)</f>
        <v>0.9892857142857143</v>
      </c>
      <c r="R5" s="12">
        <f>SUM(M5:P5)</f>
        <v>0.7446428571428572</v>
      </c>
      <c r="S5" s="21" t="s">
        <v>29</v>
      </c>
      <c r="T5" s="8"/>
      <c r="U5" s="9" t="b">
        <f>AND(Q5&lt;=74%)</f>
        <v>0</v>
      </c>
      <c r="V5" s="10" t="b">
        <f>AND(Q5&gt;=74%,Q5&lt;=84%)</f>
        <v>0</v>
      </c>
      <c r="W5" s="11" t="b">
        <f>AND(Q5&gt;=85%)</f>
        <v>1</v>
      </c>
    </row>
    <row r="6" spans="1:20" ht="167.25" customHeight="1">
      <c r="A6" s="23" t="s">
        <v>21</v>
      </c>
      <c r="B6" s="26" t="s">
        <v>22</v>
      </c>
      <c r="C6" s="23" t="s">
        <v>23</v>
      </c>
      <c r="D6" s="23" t="s">
        <v>24</v>
      </c>
      <c r="E6" s="24" t="s">
        <v>25</v>
      </c>
      <c r="F6" s="23" t="s">
        <v>30</v>
      </c>
      <c r="G6" s="25" t="s">
        <v>31</v>
      </c>
      <c r="H6" s="25" t="s">
        <v>32</v>
      </c>
      <c r="I6" s="35">
        <v>0.25</v>
      </c>
      <c r="J6" s="35">
        <v>0.25</v>
      </c>
      <c r="K6" s="35">
        <v>0.25</v>
      </c>
      <c r="L6" s="35">
        <v>0.25</v>
      </c>
      <c r="M6" s="35">
        <v>0.25</v>
      </c>
      <c r="N6" s="35">
        <v>0.25</v>
      </c>
      <c r="O6" s="35">
        <v>0.25</v>
      </c>
      <c r="P6" s="30"/>
      <c r="Q6" s="17">
        <f aca="true" t="shared" si="0" ref="Q6:Q18">(M6+N6)/(I6+J6)</f>
        <v>1</v>
      </c>
      <c r="R6" s="12">
        <f aca="true" t="shared" si="1" ref="R6:R18">SUM(M6:P6)</f>
        <v>0.75</v>
      </c>
      <c r="S6" s="21" t="s">
        <v>29</v>
      </c>
      <c r="T6" s="8"/>
    </row>
    <row r="7" spans="1:20" ht="81" customHeight="1">
      <c r="A7" s="23" t="s">
        <v>21</v>
      </c>
      <c r="B7" s="26" t="s">
        <v>22</v>
      </c>
      <c r="C7" s="23" t="s">
        <v>23</v>
      </c>
      <c r="D7" s="23" t="s">
        <v>24</v>
      </c>
      <c r="E7" s="24" t="s">
        <v>25</v>
      </c>
      <c r="F7" s="23" t="s">
        <v>33</v>
      </c>
      <c r="G7" s="25" t="s">
        <v>34</v>
      </c>
      <c r="H7" s="25" t="s">
        <v>88</v>
      </c>
      <c r="I7" s="35">
        <v>0.25</v>
      </c>
      <c r="J7" s="35">
        <v>0.25</v>
      </c>
      <c r="K7" s="35">
        <v>0.25</v>
      </c>
      <c r="L7" s="35">
        <v>0.25</v>
      </c>
      <c r="M7" s="35">
        <v>0.235</v>
      </c>
      <c r="N7" s="35">
        <v>0.24375</v>
      </c>
      <c r="O7" s="35">
        <v>0.25</v>
      </c>
      <c r="P7" s="30"/>
      <c r="Q7" s="17">
        <f t="shared" si="0"/>
        <v>0.9575</v>
      </c>
      <c r="R7" s="12">
        <f>SUM(M7:P7)</f>
        <v>0.72875</v>
      </c>
      <c r="S7" s="21" t="s">
        <v>29</v>
      </c>
      <c r="T7" s="8"/>
    </row>
    <row r="8" spans="1:20" ht="51" customHeight="1">
      <c r="A8" s="23" t="s">
        <v>21</v>
      </c>
      <c r="B8" s="23" t="s">
        <v>22</v>
      </c>
      <c r="C8" s="23" t="s">
        <v>23</v>
      </c>
      <c r="D8" s="23" t="s">
        <v>24</v>
      </c>
      <c r="E8" s="24" t="s">
        <v>25</v>
      </c>
      <c r="F8" s="23" t="s">
        <v>83</v>
      </c>
      <c r="G8" s="24" t="s">
        <v>84</v>
      </c>
      <c r="H8" s="24" t="s">
        <v>85</v>
      </c>
      <c r="I8" s="36">
        <v>0</v>
      </c>
      <c r="J8" s="36">
        <v>0.5</v>
      </c>
      <c r="K8" s="36">
        <v>0.25</v>
      </c>
      <c r="L8" s="36">
        <v>0.25</v>
      </c>
      <c r="M8" s="36">
        <v>0</v>
      </c>
      <c r="N8" s="36">
        <f>J8*99.29%</f>
        <v>0.49645000000000006</v>
      </c>
      <c r="O8" s="35">
        <v>0.25</v>
      </c>
      <c r="P8" s="34"/>
      <c r="Q8" s="16">
        <f>(M8+N8)/(I8+J8)</f>
        <v>0.9929000000000001</v>
      </c>
      <c r="R8" s="12">
        <f>SUM(M8:P8)</f>
        <v>0.7464500000000001</v>
      </c>
      <c r="S8" s="21" t="s">
        <v>29</v>
      </c>
      <c r="T8" s="8"/>
    </row>
    <row r="9" spans="1:20" ht="51">
      <c r="A9" s="23" t="s">
        <v>35</v>
      </c>
      <c r="B9" s="23" t="s">
        <v>22</v>
      </c>
      <c r="C9" s="23" t="s">
        <v>36</v>
      </c>
      <c r="D9" s="23" t="s">
        <v>37</v>
      </c>
      <c r="E9" s="28" t="s">
        <v>38</v>
      </c>
      <c r="F9" s="23" t="s">
        <v>83</v>
      </c>
      <c r="G9" s="24" t="s">
        <v>84</v>
      </c>
      <c r="H9" s="24" t="s">
        <v>85</v>
      </c>
      <c r="I9" s="36">
        <v>0.2</v>
      </c>
      <c r="J9" s="36">
        <v>0.4</v>
      </c>
      <c r="K9" s="36">
        <v>0.4</v>
      </c>
      <c r="L9" s="36">
        <v>0</v>
      </c>
      <c r="M9" s="32">
        <v>0</v>
      </c>
      <c r="N9" s="36">
        <v>0.5</v>
      </c>
      <c r="O9" s="35">
        <v>0.5</v>
      </c>
      <c r="P9" s="30"/>
      <c r="Q9" s="17">
        <f>(M9+N9+O9)/(I9+J9+K9)</f>
        <v>1</v>
      </c>
      <c r="R9" s="12">
        <f>+(M9+N9+O9+P9)/(I9+J9+K9+L9)</f>
        <v>1</v>
      </c>
      <c r="S9" s="21" t="s">
        <v>42</v>
      </c>
      <c r="T9" s="8"/>
    </row>
    <row r="10" spans="1:20" ht="51">
      <c r="A10" s="23" t="s">
        <v>35</v>
      </c>
      <c r="B10" s="26" t="s">
        <v>22</v>
      </c>
      <c r="C10" s="23" t="s">
        <v>36</v>
      </c>
      <c r="D10" s="23" t="s">
        <v>37</v>
      </c>
      <c r="E10" s="28" t="s">
        <v>38</v>
      </c>
      <c r="F10" s="28" t="s">
        <v>39</v>
      </c>
      <c r="G10" s="25" t="s">
        <v>40</v>
      </c>
      <c r="H10" s="25" t="s">
        <v>41</v>
      </c>
      <c r="I10" s="30">
        <v>45</v>
      </c>
      <c r="J10" s="30">
        <v>100</v>
      </c>
      <c r="K10" s="30">
        <v>100</v>
      </c>
      <c r="L10" s="30">
        <v>55</v>
      </c>
      <c r="M10" s="30">
        <v>45</v>
      </c>
      <c r="N10" s="30">
        <v>100</v>
      </c>
      <c r="O10" s="30">
        <v>100</v>
      </c>
      <c r="P10" s="30"/>
      <c r="Q10" s="17">
        <f aca="true" t="shared" si="2" ref="Q10:Q12">(M10+N10+O10)/(I10+J10+K10)</f>
        <v>1</v>
      </c>
      <c r="R10" s="12">
        <f aca="true" t="shared" si="3" ref="R10:R13">+(M10+N10+O10+P10)/(I10+J10+K10+L10)</f>
        <v>0.8166666666666667</v>
      </c>
      <c r="S10" s="21" t="s">
        <v>42</v>
      </c>
      <c r="T10" s="8"/>
    </row>
    <row r="11" spans="1:20" ht="78.75" customHeight="1">
      <c r="A11" s="23" t="s">
        <v>35</v>
      </c>
      <c r="B11" s="26" t="s">
        <v>22</v>
      </c>
      <c r="C11" s="23" t="s">
        <v>43</v>
      </c>
      <c r="D11" s="24" t="s">
        <v>37</v>
      </c>
      <c r="E11" s="24" t="s">
        <v>44</v>
      </c>
      <c r="F11" s="24" t="s">
        <v>45</v>
      </c>
      <c r="G11" s="25" t="s">
        <v>46</v>
      </c>
      <c r="H11" s="25" t="s">
        <v>47</v>
      </c>
      <c r="I11" s="30">
        <v>3</v>
      </c>
      <c r="J11" s="30">
        <v>35</v>
      </c>
      <c r="K11" s="30">
        <v>35</v>
      </c>
      <c r="L11" s="30">
        <v>27</v>
      </c>
      <c r="M11" s="30">
        <v>3</v>
      </c>
      <c r="N11" s="30">
        <v>35</v>
      </c>
      <c r="O11" s="30">
        <v>35</v>
      </c>
      <c r="P11" s="30"/>
      <c r="Q11" s="17">
        <f t="shared" si="2"/>
        <v>1</v>
      </c>
      <c r="R11" s="12">
        <f t="shared" si="3"/>
        <v>0.73</v>
      </c>
      <c r="S11" s="21" t="s">
        <v>42</v>
      </c>
      <c r="T11" s="8"/>
    </row>
    <row r="12" spans="1:20" ht="126.75" customHeight="1">
      <c r="A12" s="23" t="s">
        <v>35</v>
      </c>
      <c r="B12" s="26" t="s">
        <v>22</v>
      </c>
      <c r="C12" s="23" t="s">
        <v>43</v>
      </c>
      <c r="D12" s="24" t="s">
        <v>37</v>
      </c>
      <c r="E12" s="24" t="s">
        <v>44</v>
      </c>
      <c r="F12" s="24" t="s">
        <v>48</v>
      </c>
      <c r="G12" s="25" t="s">
        <v>49</v>
      </c>
      <c r="H12" s="25" t="s">
        <v>89</v>
      </c>
      <c r="I12" s="30">
        <v>7</v>
      </c>
      <c r="J12" s="30">
        <v>10</v>
      </c>
      <c r="K12" s="30">
        <v>18</v>
      </c>
      <c r="L12" s="30">
        <v>5</v>
      </c>
      <c r="M12" s="30">
        <v>7</v>
      </c>
      <c r="N12" s="30">
        <v>10</v>
      </c>
      <c r="O12" s="30">
        <v>14</v>
      </c>
      <c r="P12" s="30"/>
      <c r="Q12" s="17">
        <f t="shared" si="2"/>
        <v>0.8857142857142857</v>
      </c>
      <c r="R12" s="12">
        <f t="shared" si="3"/>
        <v>0.775</v>
      </c>
      <c r="S12" s="21" t="s">
        <v>42</v>
      </c>
      <c r="T12" s="8"/>
    </row>
    <row r="13" spans="1:20" ht="63.75" customHeight="1">
      <c r="A13" s="23" t="s">
        <v>35</v>
      </c>
      <c r="B13" s="26" t="s">
        <v>22</v>
      </c>
      <c r="C13" s="23" t="s">
        <v>43</v>
      </c>
      <c r="D13" s="24" t="s">
        <v>37</v>
      </c>
      <c r="E13" s="24" t="s">
        <v>44</v>
      </c>
      <c r="F13" s="24" t="s">
        <v>50</v>
      </c>
      <c r="G13" s="25" t="s">
        <v>51</v>
      </c>
      <c r="H13" s="25" t="s">
        <v>52</v>
      </c>
      <c r="I13" s="35">
        <v>0</v>
      </c>
      <c r="J13" s="35">
        <v>1</v>
      </c>
      <c r="K13" s="35">
        <v>1</v>
      </c>
      <c r="L13" s="35">
        <v>0</v>
      </c>
      <c r="M13" s="35">
        <v>0</v>
      </c>
      <c r="N13" s="35">
        <v>1</v>
      </c>
      <c r="O13" s="35">
        <v>1</v>
      </c>
      <c r="P13" s="30"/>
      <c r="Q13" s="17">
        <f>(M13+N13+O13)/(I13+J13+K13)</f>
        <v>1</v>
      </c>
      <c r="R13" s="12">
        <f t="shared" si="3"/>
        <v>1</v>
      </c>
      <c r="S13" s="21" t="s">
        <v>53</v>
      </c>
      <c r="T13" s="8"/>
    </row>
    <row r="14" spans="1:20" s="13" customFormat="1" ht="62.25" customHeight="1">
      <c r="A14" s="23" t="s">
        <v>54</v>
      </c>
      <c r="B14" s="26" t="s">
        <v>55</v>
      </c>
      <c r="C14" s="23" t="s">
        <v>56</v>
      </c>
      <c r="D14" s="28" t="s">
        <v>57</v>
      </c>
      <c r="E14" s="28" t="s">
        <v>58</v>
      </c>
      <c r="F14" s="27" t="s">
        <v>59</v>
      </c>
      <c r="G14" s="29" t="s">
        <v>60</v>
      </c>
      <c r="H14" s="25" t="s">
        <v>61</v>
      </c>
      <c r="I14" s="35">
        <v>0.25</v>
      </c>
      <c r="J14" s="35">
        <v>0.25</v>
      </c>
      <c r="K14" s="35">
        <v>0.25</v>
      </c>
      <c r="L14" s="35">
        <v>0.25</v>
      </c>
      <c r="M14" s="35">
        <v>0.1875</v>
      </c>
      <c r="N14" s="35">
        <v>0.24833333333333332</v>
      </c>
      <c r="O14" s="35">
        <v>0.25</v>
      </c>
      <c r="P14" s="30"/>
      <c r="Q14" s="17">
        <f>(M14+N14)/(I14+J14)</f>
        <v>0.8716666666666666</v>
      </c>
      <c r="R14" s="12">
        <f t="shared" si="1"/>
        <v>0.6858333333333333</v>
      </c>
      <c r="S14" s="21" t="s">
        <v>62</v>
      </c>
      <c r="T14" s="8"/>
    </row>
    <row r="15" spans="1:20" s="13" customFormat="1" ht="62.25" customHeight="1">
      <c r="A15" s="23" t="s">
        <v>54</v>
      </c>
      <c r="B15" s="26" t="s">
        <v>55</v>
      </c>
      <c r="C15" s="23" t="s">
        <v>63</v>
      </c>
      <c r="D15" s="28" t="s">
        <v>57</v>
      </c>
      <c r="E15" s="28" t="s">
        <v>58</v>
      </c>
      <c r="F15" s="27" t="s">
        <v>64</v>
      </c>
      <c r="G15" s="25" t="s">
        <v>65</v>
      </c>
      <c r="H15" s="25" t="s">
        <v>66</v>
      </c>
      <c r="I15" s="35">
        <v>0.25</v>
      </c>
      <c r="J15" s="35">
        <v>0.25</v>
      </c>
      <c r="K15" s="35">
        <v>0.25</v>
      </c>
      <c r="L15" s="35">
        <v>0.25</v>
      </c>
      <c r="M15" s="35">
        <v>0.25</v>
      </c>
      <c r="N15" s="35">
        <f>J15*98%</f>
        <v>0.245</v>
      </c>
      <c r="O15" s="35">
        <v>0.2475</v>
      </c>
      <c r="P15" s="30"/>
      <c r="Q15" s="17">
        <f t="shared" si="0"/>
        <v>0.99</v>
      </c>
      <c r="R15" s="12">
        <f t="shared" si="1"/>
        <v>0.7424999999999999</v>
      </c>
      <c r="S15" s="21" t="s">
        <v>67</v>
      </c>
      <c r="T15" s="8"/>
    </row>
    <row r="16" spans="1:22" s="13" customFormat="1" ht="102" customHeight="1">
      <c r="A16" s="23" t="s">
        <v>54</v>
      </c>
      <c r="B16" s="26" t="s">
        <v>55</v>
      </c>
      <c r="C16" s="23" t="s">
        <v>68</v>
      </c>
      <c r="D16" s="28" t="s">
        <v>57</v>
      </c>
      <c r="E16" s="28" t="s">
        <v>58</v>
      </c>
      <c r="F16" s="27" t="s">
        <v>69</v>
      </c>
      <c r="G16" s="25" t="s">
        <v>70</v>
      </c>
      <c r="H16" s="25" t="s">
        <v>71</v>
      </c>
      <c r="I16" s="35">
        <v>0.25</v>
      </c>
      <c r="J16" s="35">
        <v>0.25</v>
      </c>
      <c r="K16" s="35">
        <v>0.25</v>
      </c>
      <c r="L16" s="35">
        <v>0.25</v>
      </c>
      <c r="M16" s="35">
        <v>0.2375</v>
      </c>
      <c r="N16" s="35">
        <v>0.24545454545454548</v>
      </c>
      <c r="O16" s="35">
        <v>0.2475</v>
      </c>
      <c r="P16" s="30"/>
      <c r="Q16" s="17">
        <f t="shared" si="0"/>
        <v>0.9659090909090909</v>
      </c>
      <c r="R16" s="12">
        <f t="shared" si="1"/>
        <v>0.7304545454545455</v>
      </c>
      <c r="S16" s="21" t="s">
        <v>72</v>
      </c>
      <c r="T16" s="8"/>
      <c r="U16" s="13">
        <v>25</v>
      </c>
      <c r="V16" s="13">
        <v>100</v>
      </c>
    </row>
    <row r="17" spans="1:22" s="13" customFormat="1" ht="79.5" customHeight="1">
      <c r="A17" s="23" t="s">
        <v>54</v>
      </c>
      <c r="B17" s="26" t="s">
        <v>55</v>
      </c>
      <c r="C17" s="23" t="s">
        <v>73</v>
      </c>
      <c r="D17" s="28" t="s">
        <v>57</v>
      </c>
      <c r="E17" s="28" t="s">
        <v>58</v>
      </c>
      <c r="F17" s="27" t="s">
        <v>74</v>
      </c>
      <c r="G17" s="25" t="s">
        <v>75</v>
      </c>
      <c r="H17" s="25" t="s">
        <v>76</v>
      </c>
      <c r="I17" s="35">
        <v>0.25</v>
      </c>
      <c r="J17" s="35">
        <v>0.25</v>
      </c>
      <c r="K17" s="35">
        <v>0.25</v>
      </c>
      <c r="L17" s="35">
        <v>0.25</v>
      </c>
      <c r="M17" s="35">
        <v>0.1575</v>
      </c>
      <c r="N17" s="35">
        <v>0.23142857142857146</v>
      </c>
      <c r="O17" s="35">
        <v>0.235</v>
      </c>
      <c r="P17" s="30"/>
      <c r="Q17" s="17">
        <f t="shared" si="0"/>
        <v>0.7778571428571429</v>
      </c>
      <c r="R17" s="12">
        <f t="shared" si="1"/>
        <v>0.6239285714285714</v>
      </c>
      <c r="S17" s="21" t="s">
        <v>77</v>
      </c>
      <c r="T17" s="8"/>
      <c r="U17" s="13">
        <f>+(U16*V17)/V16</f>
        <v>23.5</v>
      </c>
      <c r="V17" s="13">
        <v>94</v>
      </c>
    </row>
    <row r="18" spans="1:20" s="13" customFormat="1" ht="69" customHeight="1">
      <c r="A18" s="23" t="s">
        <v>54</v>
      </c>
      <c r="B18" s="26" t="s">
        <v>55</v>
      </c>
      <c r="C18" s="23" t="s">
        <v>78</v>
      </c>
      <c r="D18" s="28" t="s">
        <v>57</v>
      </c>
      <c r="E18" s="28" t="s">
        <v>58</v>
      </c>
      <c r="F18" s="27" t="s">
        <v>79</v>
      </c>
      <c r="G18" s="25" t="s">
        <v>80</v>
      </c>
      <c r="H18" s="25" t="s">
        <v>81</v>
      </c>
      <c r="I18" s="35">
        <v>0.25</v>
      </c>
      <c r="J18" s="35">
        <v>0.25</v>
      </c>
      <c r="K18" s="35">
        <v>0.25</v>
      </c>
      <c r="L18" s="35">
        <v>0.25</v>
      </c>
      <c r="M18" s="35">
        <v>0.25</v>
      </c>
      <c r="N18" s="35">
        <v>0.25</v>
      </c>
      <c r="O18" s="35">
        <v>0.25</v>
      </c>
      <c r="P18" s="30"/>
      <c r="Q18" s="17">
        <f t="shared" si="0"/>
        <v>1</v>
      </c>
      <c r="R18" s="12">
        <f t="shared" si="1"/>
        <v>0.75</v>
      </c>
      <c r="S18" s="21" t="s">
        <v>82</v>
      </c>
      <c r="T18" s="8"/>
    </row>
  </sheetData>
  <autoFilter ref="A4:W18"/>
  <mergeCells count="8">
    <mergeCell ref="A1:S1"/>
    <mergeCell ref="D2:H3"/>
    <mergeCell ref="I2:P2"/>
    <mergeCell ref="Q2:R3"/>
    <mergeCell ref="S2:S4"/>
    <mergeCell ref="I3:L3"/>
    <mergeCell ref="M3:P3"/>
    <mergeCell ref="A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Cristhiam Fernando Ruiz Reyes</cp:lastModifiedBy>
  <dcterms:created xsi:type="dcterms:W3CDTF">2017-08-04T19:51:31Z</dcterms:created>
  <dcterms:modified xsi:type="dcterms:W3CDTF">2018-04-23T22:02:49Z</dcterms:modified>
  <cp:category/>
  <cp:version/>
  <cp:contentType/>
  <cp:contentStatus/>
</cp:coreProperties>
</file>