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oria.lozano\Desktop\"/>
    </mc:Choice>
  </mc:AlternateContent>
  <bookViews>
    <workbookView xWindow="0" yWindow="0" windowWidth="20490" windowHeight="9045" tabRatio="352"/>
  </bookViews>
  <sheets>
    <sheet name="1 TRIMESTRE 2016" sheetId="25" r:id="rId1"/>
  </sheets>
  <calcPr calcId="152511"/>
</workbook>
</file>

<file path=xl/calcChain.xml><?xml version="1.0" encoding="utf-8"?>
<calcChain xmlns="http://schemas.openxmlformats.org/spreadsheetml/2006/main">
  <c r="L42" i="25" l="1"/>
  <c r="I219" i="25" l="1"/>
  <c r="I218" i="25"/>
  <c r="J218" i="25" s="1"/>
  <c r="I217" i="25"/>
  <c r="I216" i="25"/>
  <c r="I215" i="25"/>
  <c r="I214" i="25"/>
  <c r="F203" i="25"/>
  <c r="J219" i="25"/>
  <c r="J217" i="25" l="1"/>
  <c r="J215" i="25"/>
  <c r="J216" i="25"/>
  <c r="I193" i="25"/>
  <c r="I194" i="25"/>
  <c r="I191" i="25"/>
  <c r="I192" i="25"/>
  <c r="L191" i="25"/>
  <c r="L192" i="25"/>
  <c r="L193" i="25"/>
  <c r="L194" i="25"/>
  <c r="N191" i="25"/>
  <c r="N192" i="25"/>
  <c r="N193" i="25"/>
  <c r="N194" i="25"/>
  <c r="P191" i="25"/>
  <c r="P192" i="25"/>
  <c r="P193" i="25"/>
  <c r="P194" i="25"/>
  <c r="N144" i="25"/>
  <c r="N145" i="25"/>
  <c r="N146" i="25"/>
  <c r="N125" i="25"/>
  <c r="N126" i="25"/>
  <c r="N127" i="25"/>
  <c r="N128" i="25"/>
  <c r="N129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P125" i="25"/>
  <c r="P126" i="25"/>
  <c r="P127" i="25"/>
  <c r="P128" i="25"/>
  <c r="P129" i="25"/>
  <c r="P131" i="25"/>
  <c r="P132" i="25"/>
  <c r="P133" i="25"/>
  <c r="P134" i="25"/>
  <c r="P135" i="25"/>
  <c r="P136" i="25"/>
  <c r="P137" i="25"/>
  <c r="P138" i="25"/>
  <c r="P139" i="25"/>
  <c r="P140" i="25"/>
  <c r="P141" i="25"/>
  <c r="P142" i="25"/>
  <c r="P143" i="25"/>
  <c r="P144" i="25"/>
  <c r="P145" i="25"/>
  <c r="P146" i="25"/>
  <c r="L141" i="25"/>
  <c r="L142" i="25"/>
  <c r="L143" i="25"/>
  <c r="L144" i="25"/>
  <c r="L145" i="25"/>
  <c r="L146" i="25"/>
  <c r="I142" i="25"/>
  <c r="I143" i="25"/>
  <c r="I144" i="25"/>
  <c r="I145" i="25"/>
  <c r="I146" i="25"/>
  <c r="L125" i="25"/>
  <c r="L126" i="25"/>
  <c r="L127" i="25"/>
  <c r="L128" i="25"/>
  <c r="L129" i="25"/>
  <c r="L131" i="25"/>
  <c r="L132" i="25"/>
  <c r="L133" i="25"/>
  <c r="L134" i="25"/>
  <c r="L135" i="25"/>
  <c r="L136" i="25"/>
  <c r="L137" i="25"/>
  <c r="L138" i="25"/>
  <c r="L139" i="25"/>
  <c r="L140" i="25"/>
  <c r="I125" i="25"/>
  <c r="I126" i="25"/>
  <c r="I127" i="25"/>
  <c r="I128" i="25"/>
  <c r="I129" i="25"/>
  <c r="I131" i="25"/>
  <c r="I132" i="25"/>
  <c r="I133" i="25"/>
  <c r="I134" i="25"/>
  <c r="I135" i="25"/>
  <c r="I136" i="25"/>
  <c r="I137" i="25"/>
  <c r="I138" i="25"/>
  <c r="I139" i="25"/>
  <c r="I140" i="25"/>
  <c r="I141" i="25"/>
  <c r="P76" i="25"/>
  <c r="P77" i="25"/>
  <c r="P78" i="25"/>
  <c r="P79" i="25"/>
  <c r="P80" i="25"/>
  <c r="P81" i="25"/>
  <c r="P82" i="25"/>
  <c r="P83" i="25"/>
  <c r="P84" i="25"/>
  <c r="P85" i="25"/>
  <c r="P86" i="25"/>
  <c r="P87" i="25"/>
  <c r="P88" i="25"/>
  <c r="P90" i="25"/>
  <c r="P91" i="25"/>
  <c r="P92" i="25"/>
  <c r="P93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90" i="25"/>
  <c r="N91" i="25"/>
  <c r="N92" i="25"/>
  <c r="N93" i="25"/>
  <c r="L76" i="25"/>
  <c r="L77" i="25"/>
  <c r="L78" i="25"/>
  <c r="L79" i="25"/>
  <c r="L80" i="25"/>
  <c r="L81" i="25"/>
  <c r="L82" i="25"/>
  <c r="L83" i="25"/>
  <c r="L84" i="25"/>
  <c r="L85" i="25"/>
  <c r="L86" i="25"/>
  <c r="L87" i="25"/>
  <c r="L88" i="25"/>
  <c r="L90" i="25"/>
  <c r="L91" i="25"/>
  <c r="L92" i="25"/>
  <c r="L93" i="25"/>
  <c r="I87" i="25"/>
  <c r="I88" i="25"/>
  <c r="I90" i="25"/>
  <c r="I91" i="25"/>
  <c r="I92" i="25"/>
  <c r="I93" i="25"/>
  <c r="I76" i="25"/>
  <c r="I77" i="25"/>
  <c r="I78" i="25"/>
  <c r="I79" i="25"/>
  <c r="I80" i="25"/>
  <c r="I81" i="25"/>
  <c r="I82" i="25"/>
  <c r="I83" i="25"/>
  <c r="I84" i="25"/>
  <c r="N18" i="25"/>
  <c r="N19" i="25"/>
  <c r="N20" i="25"/>
  <c r="L18" i="25"/>
  <c r="L19" i="25"/>
  <c r="G68" i="25" l="1"/>
  <c r="O68" i="25"/>
  <c r="M119" i="25"/>
  <c r="M68" i="25" l="1"/>
  <c r="K68" i="25"/>
  <c r="J68" i="25" l="1"/>
  <c r="I85" i="25"/>
  <c r="I86" i="25"/>
  <c r="H68" i="25"/>
  <c r="F206" i="25"/>
  <c r="P159" i="25"/>
  <c r="P160" i="25"/>
  <c r="N159" i="25"/>
  <c r="N160" i="25"/>
  <c r="L159" i="25"/>
  <c r="I159" i="25"/>
  <c r="I160" i="25"/>
  <c r="O158" i="25"/>
  <c r="M158" i="25"/>
  <c r="K158" i="25"/>
  <c r="J158" i="25"/>
  <c r="H158" i="25"/>
  <c r="G158" i="25"/>
  <c r="L70" i="25" l="1"/>
  <c r="I70" i="25" l="1"/>
  <c r="O42" i="25"/>
  <c r="M42" i="25"/>
  <c r="K42" i="25"/>
  <c r="J42" i="25"/>
  <c r="P40" i="25"/>
  <c r="P41" i="25"/>
  <c r="N38" i="25"/>
  <c r="N39" i="25"/>
  <c r="N40" i="25"/>
  <c r="N41" i="25"/>
  <c r="L37" i="25"/>
  <c r="L38" i="25"/>
  <c r="L39" i="25"/>
  <c r="L40" i="25"/>
  <c r="L41" i="25"/>
  <c r="I40" i="25"/>
  <c r="I41" i="25"/>
  <c r="P190" i="25" l="1"/>
  <c r="N190" i="25"/>
  <c r="L190" i="25"/>
  <c r="I190" i="25"/>
  <c r="O189" i="25"/>
  <c r="M189" i="25"/>
  <c r="K189" i="25"/>
  <c r="J189" i="25"/>
  <c r="H189" i="25"/>
  <c r="G189" i="25"/>
  <c r="P187" i="25"/>
  <c r="N187" i="25"/>
  <c r="L187" i="25"/>
  <c r="I187" i="25"/>
  <c r="P186" i="25"/>
  <c r="N186" i="25"/>
  <c r="L186" i="25"/>
  <c r="I186" i="25"/>
  <c r="P185" i="25"/>
  <c r="N185" i="25"/>
  <c r="L185" i="25"/>
  <c r="I185" i="25"/>
  <c r="P184" i="25"/>
  <c r="N184" i="25"/>
  <c r="L184" i="25"/>
  <c r="I184" i="25"/>
  <c r="P183" i="25"/>
  <c r="N183" i="25"/>
  <c r="L183" i="25"/>
  <c r="I183" i="25"/>
  <c r="O182" i="25"/>
  <c r="M182" i="25"/>
  <c r="K182" i="25"/>
  <c r="J182" i="25"/>
  <c r="H182" i="25"/>
  <c r="G182" i="25"/>
  <c r="K178" i="25"/>
  <c r="P163" i="25"/>
  <c r="N163" i="25"/>
  <c r="L163" i="25"/>
  <c r="I163" i="25"/>
  <c r="L160" i="25"/>
  <c r="M164" i="25"/>
  <c r="K164" i="25"/>
  <c r="J164" i="25"/>
  <c r="H164" i="25"/>
  <c r="G164" i="25"/>
  <c r="K154" i="25"/>
  <c r="P124" i="25"/>
  <c r="N124" i="25"/>
  <c r="L124" i="25"/>
  <c r="I124" i="25"/>
  <c r="O123" i="25"/>
  <c r="M123" i="25"/>
  <c r="K123" i="25"/>
  <c r="J123" i="25"/>
  <c r="H123" i="25"/>
  <c r="G123" i="25"/>
  <c r="P120" i="25"/>
  <c r="N120" i="25"/>
  <c r="L120" i="25"/>
  <c r="I120" i="25"/>
  <c r="O119" i="25"/>
  <c r="K119" i="25"/>
  <c r="J119" i="25"/>
  <c r="H119" i="25"/>
  <c r="G119" i="25"/>
  <c r="K115" i="25"/>
  <c r="P74" i="25"/>
  <c r="N74" i="25"/>
  <c r="L74" i="25"/>
  <c r="I74" i="25"/>
  <c r="O73" i="25"/>
  <c r="M73" i="25"/>
  <c r="K73" i="25"/>
  <c r="J73" i="25"/>
  <c r="H73" i="25"/>
  <c r="G73" i="25"/>
  <c r="G98" i="25" s="1"/>
  <c r="P70" i="25"/>
  <c r="N70" i="25"/>
  <c r="P69" i="25"/>
  <c r="N69" i="25"/>
  <c r="L69" i="25"/>
  <c r="I69" i="25"/>
  <c r="P66" i="25"/>
  <c r="P117" i="25" s="1"/>
  <c r="P156" i="25" s="1"/>
  <c r="P180" i="25" s="1"/>
  <c r="O66" i="25"/>
  <c r="O117" i="25" s="1"/>
  <c r="O156" i="25" s="1"/>
  <c r="O180" i="25" s="1"/>
  <c r="N66" i="25"/>
  <c r="N117" i="25" s="1"/>
  <c r="N156" i="25" s="1"/>
  <c r="N180" i="25" s="1"/>
  <c r="M66" i="25"/>
  <c r="M117" i="25" s="1"/>
  <c r="M156" i="25" s="1"/>
  <c r="M180" i="25" s="1"/>
  <c r="L66" i="25"/>
  <c r="L117" i="25" s="1"/>
  <c r="L156" i="25" s="1"/>
  <c r="L180" i="25" s="1"/>
  <c r="K66" i="25"/>
  <c r="K117" i="25" s="1"/>
  <c r="K156" i="25" s="1"/>
  <c r="K180" i="25" s="1"/>
  <c r="J66" i="25"/>
  <c r="J117" i="25" s="1"/>
  <c r="J156" i="25" s="1"/>
  <c r="J180" i="25" s="1"/>
  <c r="I66" i="25"/>
  <c r="I117" i="25" s="1"/>
  <c r="I156" i="25" s="1"/>
  <c r="I180" i="25" s="1"/>
  <c r="H66" i="25"/>
  <c r="H117" i="25" s="1"/>
  <c r="H156" i="25" s="1"/>
  <c r="H180" i="25" s="1"/>
  <c r="G66" i="25"/>
  <c r="G117" i="25" s="1"/>
  <c r="G156" i="25" s="1"/>
  <c r="G180" i="25" s="1"/>
  <c r="F66" i="25"/>
  <c r="F117" i="25" s="1"/>
  <c r="F156" i="25" s="1"/>
  <c r="F180" i="25" s="1"/>
  <c r="E66" i="25"/>
  <c r="E117" i="25" s="1"/>
  <c r="E156" i="25" s="1"/>
  <c r="E180" i="25" s="1"/>
  <c r="D66" i="25"/>
  <c r="D117" i="25" s="1"/>
  <c r="D156" i="25" s="1"/>
  <c r="D180" i="25" s="1"/>
  <c r="C66" i="25"/>
  <c r="C117" i="25" s="1"/>
  <c r="C156" i="25" s="1"/>
  <c r="C180" i="25" s="1"/>
  <c r="K65" i="25"/>
  <c r="G42" i="25"/>
  <c r="P39" i="25"/>
  <c r="I39" i="25"/>
  <c r="P38" i="25"/>
  <c r="I38" i="25"/>
  <c r="P37" i="25"/>
  <c r="N37" i="25"/>
  <c r="I37" i="25"/>
  <c r="P36" i="25"/>
  <c r="N36" i="25"/>
  <c r="L36" i="25"/>
  <c r="I36" i="25"/>
  <c r="P35" i="25"/>
  <c r="N35" i="25"/>
  <c r="L35" i="25"/>
  <c r="I35" i="25"/>
  <c r="P34" i="25"/>
  <c r="N34" i="25"/>
  <c r="L34" i="25"/>
  <c r="I34" i="25"/>
  <c r="P33" i="25"/>
  <c r="N33" i="25"/>
  <c r="L33" i="25"/>
  <c r="I33" i="25"/>
  <c r="P32" i="25"/>
  <c r="N32" i="25"/>
  <c r="L32" i="25"/>
  <c r="I32" i="25"/>
  <c r="P31" i="25"/>
  <c r="N31" i="25"/>
  <c r="L31" i="25"/>
  <c r="I31" i="25"/>
  <c r="P30" i="25"/>
  <c r="N30" i="25"/>
  <c r="L30" i="25"/>
  <c r="I30" i="25"/>
  <c r="P29" i="25"/>
  <c r="N29" i="25"/>
  <c r="L29" i="25"/>
  <c r="I29" i="25"/>
  <c r="P28" i="25"/>
  <c r="N28" i="25"/>
  <c r="L28" i="25"/>
  <c r="I28" i="25"/>
  <c r="P27" i="25"/>
  <c r="N27" i="25"/>
  <c r="L27" i="25"/>
  <c r="I27" i="25"/>
  <c r="P26" i="25"/>
  <c r="N26" i="25"/>
  <c r="L26" i="25"/>
  <c r="I26" i="25"/>
  <c r="P25" i="25"/>
  <c r="N25" i="25"/>
  <c r="L25" i="25"/>
  <c r="I25" i="25"/>
  <c r="P24" i="25"/>
  <c r="N24" i="25"/>
  <c r="L24" i="25"/>
  <c r="I24" i="25"/>
  <c r="P23" i="25"/>
  <c r="N23" i="25"/>
  <c r="L23" i="25"/>
  <c r="I23" i="25"/>
  <c r="P22" i="25"/>
  <c r="N22" i="25"/>
  <c r="L22" i="25"/>
  <c r="I22" i="25"/>
  <c r="P21" i="25"/>
  <c r="N21" i="25"/>
  <c r="L21" i="25"/>
  <c r="I21" i="25"/>
  <c r="P20" i="25"/>
  <c r="L20" i="25"/>
  <c r="I20" i="25"/>
  <c r="P19" i="25"/>
  <c r="I19" i="25"/>
  <c r="P18" i="25"/>
  <c r="I18" i="25"/>
  <c r="P17" i="25"/>
  <c r="N17" i="25"/>
  <c r="L17" i="25"/>
  <c r="I17" i="25"/>
  <c r="P16" i="25"/>
  <c r="N16" i="25"/>
  <c r="L16" i="25"/>
  <c r="I16" i="25"/>
  <c r="P15" i="25"/>
  <c r="N15" i="25"/>
  <c r="L15" i="25"/>
  <c r="H42" i="25"/>
  <c r="I208" i="25" l="1"/>
  <c r="J208" i="25"/>
  <c r="K208" i="25"/>
  <c r="G208" i="25"/>
  <c r="I209" i="25"/>
  <c r="I210" i="25" s="1"/>
  <c r="I211" i="25" s="1"/>
  <c r="J209" i="25"/>
  <c r="J210" i="25" s="1"/>
  <c r="H208" i="25"/>
  <c r="G209" i="25"/>
  <c r="G210" i="25" s="1"/>
  <c r="K209" i="25"/>
  <c r="K114" i="25"/>
  <c r="K153" i="25" s="1"/>
  <c r="K177" i="25" s="1"/>
  <c r="I204" i="25"/>
  <c r="H209" i="25"/>
  <c r="N119" i="25"/>
  <c r="H98" i="25"/>
  <c r="L119" i="25"/>
  <c r="J147" i="25"/>
  <c r="G147" i="25"/>
  <c r="I119" i="25"/>
  <c r="P119" i="25"/>
  <c r="I182" i="25"/>
  <c r="J98" i="25"/>
  <c r="M147" i="25"/>
  <c r="G195" i="25"/>
  <c r="I73" i="25"/>
  <c r="I68" i="25"/>
  <c r="I42" i="25"/>
  <c r="P42" i="25"/>
  <c r="L189" i="25"/>
  <c r="L73" i="25"/>
  <c r="O98" i="25"/>
  <c r="K147" i="25"/>
  <c r="I164" i="25"/>
  <c r="L158" i="25"/>
  <c r="P158" i="25"/>
  <c r="H195" i="25"/>
  <c r="N68" i="25"/>
  <c r="H147" i="25"/>
  <c r="L123" i="25"/>
  <c r="P123" i="25"/>
  <c r="I158" i="25"/>
  <c r="I189" i="25"/>
  <c r="M195" i="25"/>
  <c r="L68" i="25"/>
  <c r="P68" i="25"/>
  <c r="P189" i="25"/>
  <c r="I15" i="25"/>
  <c r="N42" i="25"/>
  <c r="M98" i="25"/>
  <c r="I123" i="25"/>
  <c r="N164" i="25"/>
  <c r="N182" i="25"/>
  <c r="L182" i="25"/>
  <c r="P182" i="25"/>
  <c r="J195" i="25"/>
  <c r="L164" i="25"/>
  <c r="K98" i="25"/>
  <c r="N123" i="25"/>
  <c r="N158" i="25"/>
  <c r="N189" i="25"/>
  <c r="K195" i="25"/>
  <c r="P73" i="25"/>
  <c r="N73" i="25"/>
  <c r="O147" i="25"/>
  <c r="O164" i="25"/>
  <c r="P164" i="25" s="1"/>
  <c r="O195" i="25"/>
  <c r="K210" i="25" l="1"/>
  <c r="H210" i="25"/>
  <c r="J211" i="25"/>
  <c r="G211" i="25"/>
  <c r="N195" i="25"/>
  <c r="N147" i="25"/>
  <c r="L147" i="25"/>
  <c r="P98" i="25"/>
  <c r="I147" i="25"/>
  <c r="P147" i="25"/>
  <c r="N98" i="25"/>
  <c r="P195" i="25"/>
  <c r="I195" i="25"/>
  <c r="L195" i="25"/>
  <c r="I98" i="25"/>
  <c r="L98" i="25"/>
  <c r="H211" i="25" l="1"/>
  <c r="K211" i="25"/>
</calcChain>
</file>

<file path=xl/sharedStrings.xml><?xml version="1.0" encoding="utf-8"?>
<sst xmlns="http://schemas.openxmlformats.org/spreadsheetml/2006/main" count="446" uniqueCount="184">
  <si>
    <t/>
  </si>
  <si>
    <t>FUENTE</t>
  </si>
  <si>
    <t>REC</t>
  </si>
  <si>
    <t>DESCRIPCION</t>
  </si>
  <si>
    <t>APR. VIGENTE</t>
  </si>
  <si>
    <t>CDP</t>
  </si>
  <si>
    <t>APR. DISPONIBLE</t>
  </si>
  <si>
    <t>A-1-0-1-1-1</t>
  </si>
  <si>
    <t>Nación</t>
  </si>
  <si>
    <t>10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</si>
  <si>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</si>
  <si>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</si>
  <si>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</si>
  <si>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</si>
  <si>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</si>
  <si>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</si>
  <si>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</si>
  <si>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</si>
  <si>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</si>
  <si>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</si>
  <si>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</si>
  <si>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</si>
  <si>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</si>
  <si>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</si>
  <si>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AUXILIO DE TRANSPORTE</t>
  </si>
  <si>
    <t>A-1-0-1-5-14</t>
  </si>
  <si>
    <t>PRIMA DE SERVICIO</t>
  </si>
  <si>
    <t>A-1-0-1-5-15</t>
  </si>
  <si>
    <t>PRIMA DE VACACIONES</t>
  </si>
  <si>
    <t>A-1-0-1-5-16</t>
  </si>
  <si>
    <t>PRIMA DE NAVIDAD</t>
  </si>
  <si>
    <t>A-1-0-1-5-47</t>
  </si>
  <si>
    <t>PRIMA DE COORDINACION</t>
  </si>
  <si>
    <t>A-1-0-1-5-92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</si>
  <si>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</si>
  <si>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</si>
  <si>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</si>
  <si>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</si>
  <si>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</si>
  <si>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</si>
  <si>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</si>
  <si>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</si>
  <si>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</si>
  <si>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</si>
  <si>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</si>
  <si>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</si>
  <si>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</si>
  <si>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</si>
  <si>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</si>
  <si>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</si>
  <si>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</si>
  <si>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</si>
  <si>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</si>
  <si>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</si>
  <si>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APORTES AL SENA</t>
  </si>
  <si>
    <t>A-2-0-3-50-3</t>
  </si>
  <si>
    <t>IMPUESTO PREDIAL</t>
  </si>
  <si>
    <t>Propios</t>
  </si>
  <si>
    <t>20</t>
  </si>
  <si>
    <t>A-2-0-4-1-25</t>
  </si>
  <si>
    <t>OTRAS COMPRAS DE EQUIPOS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</si>
  <si>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</si>
  <si>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</si>
  <si>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</si>
  <si>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</si>
  <si>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</si>
  <si>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</si>
  <si>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</si>
  <si>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</si>
  <si>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</si>
  <si>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</si>
  <si>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</si>
  <si>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</si>
  <si>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A-2-0-4-5-6</t>
  </si>
  <si>
    <t>MANTENIMIENTO EQUIPO DE NAVEGACION Y TRANSPORTE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</si>
  <si>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</si>
  <si>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</si>
  <si>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</si>
  <si>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</si>
  <si>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</si>
  <si>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</si>
  <si>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</si>
  <si>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</si>
  <si>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</si>
  <si>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</si>
  <si>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</si>
  <si>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</si>
  <si>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</si>
  <si>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</si>
  <si>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</si>
  <si>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</si>
  <si>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</si>
  <si>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</si>
  <si>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</si>
  <si>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</si>
  <si>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</si>
  <si>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</si>
  <si>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CODIFICACION PRESUPUESTAL</t>
  </si>
  <si>
    <t xml:space="preserve">INFORME MENSUAL DE EJECUCION DEL PRESUPUESTO DE GASTOS </t>
  </si>
  <si>
    <t>APROPIACIONES DE LA VIGENCIA</t>
  </si>
  <si>
    <t>UNIDAD EJECUTORA  : 220900</t>
  </si>
  <si>
    <t>VIGENCIA FISCAL:</t>
  </si>
  <si>
    <t xml:space="preserve">MES: </t>
  </si>
  <si>
    <t>TOTAL ACUMULADO</t>
  </si>
  <si>
    <t>A-2-0-4</t>
  </si>
  <si>
    <t>ADQUISICION DE BIENES Y SERVICIOS</t>
  </si>
  <si>
    <t>A-2-0-3</t>
  </si>
  <si>
    <t>IMPUESTOS, MULTAS Y CONTRIBUCCIONES</t>
  </si>
  <si>
    <t>A-3-2-1-1</t>
  </si>
  <si>
    <t>CUOTA DE AUDITAJE CONTRANAL</t>
  </si>
  <si>
    <t>A-3-5-1-1</t>
  </si>
  <si>
    <t>MESADAS PENSIONALES</t>
  </si>
  <si>
    <t>A-3-6-1-1</t>
  </si>
  <si>
    <t>SENTENCIAS Y CONCILIACIONES</t>
  </si>
  <si>
    <t>TRANSFERENCIAS CORRIENTES</t>
  </si>
  <si>
    <t>A-3</t>
  </si>
  <si>
    <t>C-113-1506-1</t>
  </si>
  <si>
    <t>MEJORAMIENTO DE LA INFRAESTRUCTURA FISICA DEL INSOR EN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</si>
  <si>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</si>
  <si>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</si>
  <si>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</si>
  <si>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</si>
  <si>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</si>
  <si>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</si>
  <si>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</si>
  <si>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</si>
  <si>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C</t>
  </si>
  <si>
    <t>PROYECTOS DE INVERSION</t>
  </si>
  <si>
    <t>COMPROMISO ACUMULADO</t>
  </si>
  <si>
    <t>% CDP vs APR. VIGENTE</t>
  </si>
  <si>
    <t>% COMPROMISO VS APR. VIGENTE</t>
  </si>
  <si>
    <t>% OBLIGACION VS APR. VIGENTE</t>
  </si>
  <si>
    <t>% PAGOS VS APR. VIGENTE</t>
  </si>
  <si>
    <t>A-1-0-5-1-5</t>
  </si>
  <si>
    <t>ADMINISTRADORAS PRIVADAS DE APORTES PARA ACCIDENTES DE TRABAJO Y ENFERMEDADES PROFESIONALES</t>
  </si>
  <si>
    <t>OBLIGACION ACUMULADA</t>
  </si>
  <si>
    <t>PAGOS ACUMULADOS</t>
  </si>
  <si>
    <t>Elaboró: Carlos Morán</t>
  </si>
  <si>
    <t>C-122-1506-1</t>
  </si>
  <si>
    <t xml:space="preserve">APROPIACION VIGENTE </t>
  </si>
  <si>
    <t>TOTAL INFORME</t>
  </si>
  <si>
    <t>Recursos Nación</t>
  </si>
  <si>
    <t>Recursos Propios</t>
  </si>
  <si>
    <t>AÑO</t>
  </si>
  <si>
    <t>COMPROMISO</t>
  </si>
  <si>
    <t xml:space="preserve">OBLIGACIÓN </t>
  </si>
  <si>
    <t>PAGOS</t>
  </si>
  <si>
    <t>CONSOLIDADO EJECUCIÓN PRESUPUESTAL DE GASTO</t>
  </si>
  <si>
    <t>A-2-0-3-50-2</t>
  </si>
  <si>
    <t>IMPUESTO DE VEHICULO</t>
  </si>
  <si>
    <t>INCAPACIDADES Y LICENCIA DE MATERNIDAD</t>
  </si>
  <si>
    <t>A-1-0-1-1-4</t>
  </si>
  <si>
    <t>VIATICOS Y GASTOS DE VIAJE AL INTERIOR</t>
  </si>
  <si>
    <t>A-2-0-4-11-2</t>
  </si>
  <si>
    <r>
      <t>SECCION :   INSTITUTO NACIONAL PARA SORDOS " INSOR "</t>
    </r>
    <r>
      <rPr>
        <sz val="12"/>
        <rFont val="Arial Narrow"/>
        <family val="2"/>
      </rPr>
      <t xml:space="preserve"> </t>
    </r>
  </si>
  <si>
    <t>INFORME MENSUAL DE EJECUCION DEL PRESUPUESTO DE GASTOS APROPIACIONES DE LA VIGENCIA</t>
  </si>
  <si>
    <t>HORAS EXTRAS</t>
  </si>
  <si>
    <t>REMUNERACION SERVICIOS TECNICOS</t>
  </si>
  <si>
    <t>A-1-0-1-9-1</t>
  </si>
  <si>
    <t>A-1-0-2-14</t>
  </si>
  <si>
    <t>OTROS GASTOS POR IMPRESOS Y PUBLICACIONES</t>
  </si>
  <si>
    <t>A-2-0-4-7-6</t>
  </si>
  <si>
    <t>REDUCCIÓN PRESUPUESTAL</t>
  </si>
  <si>
    <t>TOTAL APROPIACIÓN</t>
  </si>
  <si>
    <t xml:space="preserve">TOTAL RECURSOS </t>
  </si>
  <si>
    <t>APR. VIGENTE 2015</t>
  </si>
  <si>
    <t>A-2-0-4-1-8</t>
  </si>
  <si>
    <t>A-2-0-4-6-2</t>
  </si>
  <si>
    <t>A-2-0-4-10-2</t>
  </si>
  <si>
    <t>SOFTWARE</t>
  </si>
  <si>
    <t>CORREO</t>
  </si>
  <si>
    <t>ARRENDAMIENTOS BIENES INMUEBLES</t>
  </si>
  <si>
    <t>ENERO A MARZO</t>
  </si>
  <si>
    <t>ADMINISTRACION OPERACIÓN Y MANTENIMIENTO DE PLANTAS DE ENERGIA</t>
  </si>
  <si>
    <t>MANTENIMIENTO DE SOFTWARE</t>
  </si>
  <si>
    <t>OTROS SERVICIOS PÚBLICOS</t>
  </si>
  <si>
    <t>SERVICIOS DE CAPACITACION</t>
  </si>
  <si>
    <t>A-2-0-4-5-11</t>
  </si>
  <si>
    <t>A-2-0-4-5-13</t>
  </si>
  <si>
    <t>A-2-0-4-8-7</t>
  </si>
  <si>
    <t>A-2-0-4-21-5</t>
  </si>
  <si>
    <t>ADQUISICION MEJORAMIENTO DE LA CAPACIDAD INSTITUCIONAL DEL INSOR A TRAVES DE LA COMPRA DE UNA PLANTA FISICA ADECUADA A LOS REQUERIMIENTOS DE LA ENTIDAD BOGOTA</t>
  </si>
  <si>
    <t>21</t>
  </si>
  <si>
    <t>APROPIACION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</si>
</sst>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1240A]&quot;$&quot;\ #,##0.00;\(&quot;$&quot;\ #,##0.00\)"/>
  </numFmts>
  <fonts count="2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000000"/>
      <name val="Arial Narrow"/>
      <family val="2"/>
    </font>
    <font>
      <sz val="10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name val="Arial Narrow"/>
      <family val="2"/>
    </font>
    <font>
      <sz val="11"/>
      <color rgb="FF00000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11"/>
      <name val="Arial Narrow"/>
      <family val="2"/>
    </font>
    <font>
      <b/>
      <u/>
      <sz val="14"/>
      <name val="Arial Narrow"/>
      <family val="2"/>
    </font>
    <font>
      <b/>
      <sz val="11"/>
      <color theme="6" tint="-0.499984740745262"/>
      <name val="Arial Narrow"/>
      <family val="2"/>
    </font>
    <font>
      <sz val="11"/>
      <color theme="6" tint="-0.499984740745262"/>
      <name val="Arial Narrow"/>
      <family val="2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8"/>
      <color rgb="FF000000"/>
      <name val="Times New Roman"/>
      <family val="1"/>
    </font>
    <font>
      <b/>
      <sz val="16"/>
      <color theme="3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44" fontId="3" fillId="0" borderId="9" xfId="2" applyFont="1" applyFill="1" applyBorder="1" applyAlignment="1">
      <alignment vertical="center"/>
    </xf>
    <xf numFmtId="7" fontId="8" fillId="0" borderId="9" xfId="0" applyNumberFormat="1" applyFont="1" applyFill="1" applyBorder="1" applyAlignment="1">
      <alignment vertical="center"/>
    </xf>
    <xf numFmtId="7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vertical="center" wrapText="1" readingOrder="1"/>
    </xf>
    <xf numFmtId="0" fontId="9" fillId="0" borderId="7" xfId="0" applyNumberFormat="1" applyFont="1" applyFill="1" applyBorder="1" applyAlignment="1">
      <alignment horizontal="center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164" fontId="9" fillId="10" borderId="7" xfId="0" applyNumberFormat="1" applyFont="1" applyFill="1" applyBorder="1" applyAlignment="1">
      <alignment horizontal="right" vertical="center" wrapText="1" readingOrder="1"/>
    </xf>
    <xf numFmtId="164" fontId="9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0" fontId="9" fillId="6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right" vertical="center" wrapText="1" readingOrder="1"/>
    </xf>
    <xf numFmtId="164" fontId="7" fillId="0" borderId="7" xfId="0" applyNumberFormat="1" applyFont="1" applyFill="1" applyBorder="1" applyAlignment="1">
      <alignment horizontal="right" vertical="center" wrapText="1" readingOrder="1"/>
    </xf>
    <xf numFmtId="10" fontId="7" fillId="6" borderId="7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4" fontId="11" fillId="0" borderId="3" xfId="0" applyNumberFormat="1" applyFont="1" applyFill="1" applyBorder="1" applyAlignment="1">
      <alignment horizontal="right" vertical="center" wrapText="1" readingOrder="1"/>
    </xf>
    <xf numFmtId="10" fontId="11" fillId="0" borderId="3" xfId="0" applyNumberFormat="1" applyFont="1" applyFill="1" applyBorder="1" applyAlignment="1">
      <alignment horizontal="center" vertical="center" wrapText="1" readingOrder="1"/>
    </xf>
    <xf numFmtId="164" fontId="11" fillId="0" borderId="4" xfId="0" applyNumberFormat="1" applyFont="1" applyFill="1" applyBorder="1" applyAlignment="1">
      <alignment horizontal="right" vertical="center" wrapText="1" readingOrder="1"/>
    </xf>
    <xf numFmtId="0" fontId="10" fillId="0" borderId="5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10" fontId="11" fillId="0" borderId="0" xfId="0" applyNumberFormat="1" applyFont="1" applyFill="1" applyBorder="1" applyAlignment="1">
      <alignment horizontal="center" vertical="center" wrapText="1" readingOrder="1"/>
    </xf>
    <xf numFmtId="164" fontId="11" fillId="0" borderId="6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0" fontId="3" fillId="0" borderId="9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10" fontId="7" fillId="5" borderId="7" xfId="0" applyNumberFormat="1" applyFont="1" applyFill="1" applyBorder="1" applyAlignment="1">
      <alignment horizontal="center" vertical="center" wrapText="1" readingOrder="1"/>
    </xf>
    <xf numFmtId="10" fontId="9" fillId="5" borderId="7" xfId="0" applyNumberFormat="1" applyFont="1" applyFill="1" applyBorder="1" applyAlignment="1">
      <alignment horizontal="center" vertical="center" wrapText="1" readingOrder="1"/>
    </xf>
    <xf numFmtId="164" fontId="6" fillId="0" borderId="9" xfId="0" applyNumberFormat="1" applyFont="1" applyFill="1" applyBorder="1" applyAlignment="1">
      <alignment horizontal="center" vertical="center"/>
    </xf>
    <xf numFmtId="10" fontId="7" fillId="7" borderId="7" xfId="0" applyNumberFormat="1" applyFont="1" applyFill="1" applyBorder="1" applyAlignment="1">
      <alignment horizontal="center" vertical="center" wrapText="1" readingOrder="1"/>
    </xf>
    <xf numFmtId="10" fontId="9" fillId="7" borderId="7" xfId="0" applyNumberFormat="1" applyFont="1" applyFill="1" applyBorder="1" applyAlignment="1">
      <alignment horizontal="center" vertical="center" wrapText="1" readingOrder="1"/>
    </xf>
    <xf numFmtId="10" fontId="11" fillId="0" borderId="0" xfId="0" applyNumberFormat="1" applyFont="1" applyFill="1" applyBorder="1" applyAlignment="1">
      <alignment horizontal="right" vertical="center" wrapText="1" readingOrder="1"/>
    </xf>
    <xf numFmtId="10" fontId="7" fillId="8" borderId="7" xfId="0" applyNumberFormat="1" applyFont="1" applyFill="1" applyBorder="1" applyAlignment="1">
      <alignment horizontal="center" vertical="center" wrapText="1" readingOrder="1"/>
    </xf>
    <xf numFmtId="10" fontId="9" fillId="8" borderId="7" xfId="0" applyNumberFormat="1" applyFont="1" applyFill="1" applyBorder="1" applyAlignment="1">
      <alignment horizontal="center" vertical="center" wrapText="1" readingOrder="1"/>
    </xf>
    <xf numFmtId="10" fontId="7" fillId="9" borderId="7" xfId="0" applyNumberFormat="1" applyFont="1" applyFill="1" applyBorder="1" applyAlignment="1">
      <alignment horizontal="center" vertical="center" wrapText="1" readingOrder="1"/>
    </xf>
    <xf numFmtId="10" fontId="9" fillId="9" borderId="7" xfId="0" applyNumberFormat="1" applyFont="1" applyFill="1" applyBorder="1" applyAlignment="1">
      <alignment horizontal="center" vertical="center" wrapText="1" readingOrder="1"/>
    </xf>
    <xf numFmtId="43" fontId="16" fillId="0" borderId="7" xfId="1" applyFont="1" applyFill="1" applyBorder="1" applyAlignment="1">
      <alignment vertical="center"/>
    </xf>
    <xf numFmtId="43" fontId="19" fillId="0" borderId="7" xfId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10" fontId="16" fillId="0" borderId="7" xfId="0" applyNumberFormat="1" applyFont="1" applyFill="1" applyBorder="1" applyAlignment="1">
      <alignment horizontal="center" vertical="center"/>
    </xf>
    <xf numFmtId="44" fontId="16" fillId="0" borderId="7" xfId="2" applyFont="1" applyFill="1" applyBorder="1" applyAlignment="1">
      <alignment horizontal="center" vertical="center"/>
    </xf>
    <xf numFmtId="43" fontId="20" fillId="6" borderId="7" xfId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43" fontId="16" fillId="0" borderId="7" xfId="0" applyNumberFormat="1" applyFont="1" applyFill="1" applyBorder="1" applyAlignment="1">
      <alignment vertical="center"/>
    </xf>
    <xf numFmtId="43" fontId="2" fillId="0" borderId="7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left" vertical="center" wrapText="1" readingOrder="1"/>
    </xf>
    <xf numFmtId="43" fontId="16" fillId="11" borderId="7" xfId="0" applyNumberFormat="1" applyFont="1" applyFill="1" applyBorder="1" applyAlignment="1">
      <alignment vertical="center"/>
    </xf>
    <xf numFmtId="0" fontId="21" fillId="0" borderId="16" xfId="0" applyFont="1" applyFill="1" applyBorder="1" applyAlignment="1">
      <alignment horizontal="left" vertical="center"/>
    </xf>
    <xf numFmtId="10" fontId="21" fillId="0" borderId="16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 wrapText="1" readingOrder="1"/>
    </xf>
    <xf numFmtId="0" fontId="16" fillId="0" borderId="7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7" fontId="3" fillId="0" borderId="0" xfId="0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 vertical="center"/>
    </xf>
    <xf numFmtId="7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7" fontId="21" fillId="0" borderId="16" xfId="0" applyNumberFormat="1" applyFont="1" applyFill="1" applyBorder="1" applyAlignment="1">
      <alignment horizontal="left" vertical="center"/>
    </xf>
    <xf numFmtId="9" fontId="2" fillId="0" borderId="0" xfId="3" applyFont="1" applyFill="1" applyBorder="1" applyAlignment="1">
      <alignment vertical="center"/>
    </xf>
    <xf numFmtId="164" fontId="22" fillId="0" borderId="17" xfId="0" applyNumberFormat="1" applyFont="1" applyFill="1" applyBorder="1" applyAlignment="1">
      <alignment horizontal="right" vertical="center" wrapText="1" readingOrder="1"/>
    </xf>
    <xf numFmtId="9" fontId="2" fillId="7" borderId="7" xfId="3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readingOrder="1"/>
    </xf>
    <xf numFmtId="0" fontId="7" fillId="0" borderId="13" xfId="0" applyNumberFormat="1" applyFont="1" applyFill="1" applyBorder="1" applyAlignment="1">
      <alignment horizontal="center" vertical="center" readingOrder="1"/>
    </xf>
    <xf numFmtId="0" fontId="7" fillId="2" borderId="12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7" fillId="2" borderId="13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0" fontId="7" fillId="0" borderId="13" xfId="0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left" vertical="center" wrapText="1" readingOrder="1"/>
    </xf>
    <xf numFmtId="0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3" xfId="0" applyNumberFormat="1" applyFont="1" applyFill="1" applyBorder="1" applyAlignment="1">
      <alignment horizontal="left" vertical="center" wrapText="1" readingOrder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 readingOrder="1"/>
    </xf>
    <xf numFmtId="0" fontId="7" fillId="3" borderId="11" xfId="0" applyNumberFormat="1" applyFont="1" applyFill="1" applyBorder="1" applyAlignment="1">
      <alignment horizontal="center" vertical="center" wrapText="1" readingOrder="1"/>
    </xf>
    <xf numFmtId="0" fontId="7" fillId="3" borderId="13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9" fillId="4" borderId="12" xfId="0" applyNumberFormat="1" applyFont="1" applyFill="1" applyBorder="1" applyAlignment="1">
      <alignment horizontal="center" vertical="center" wrapText="1" readingOrder="1"/>
    </xf>
    <xf numFmtId="0" fontId="9" fillId="4" borderId="11" xfId="0" applyNumberFormat="1" applyFont="1" applyFill="1" applyBorder="1" applyAlignment="1">
      <alignment horizontal="center" vertical="center" wrapText="1" readingOrder="1"/>
    </xf>
    <xf numFmtId="0" fontId="9" fillId="4" borderId="13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7" fillId="0" borderId="14" xfId="0" applyNumberFormat="1" applyFont="1" applyFill="1" applyBorder="1" applyAlignment="1">
      <alignment horizontal="center" vertical="center" wrapText="1" readingOrder="1"/>
    </xf>
    <xf numFmtId="1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left" vertical="center" wrapText="1" readingOrder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aseline="0">
                <a:solidFill>
                  <a:schemeClr val="tx1"/>
                </a:solidFill>
              </a:rPr>
              <a:t>EJECUCIÓN PRESUPUESTAL ENERO A MARZO 2016</a:t>
            </a:r>
          </a:p>
        </c:rich>
      </c:tx>
      <c:layout>
        <c:manualLayout>
          <c:xMode val="edge"/>
          <c:yMode val="edge"/>
          <c:x val="0.26434281401348564"/>
          <c:y val="2.8539454109906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C26-47AA-B721-C1D79FE340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C26-47AA-B721-C1D79FE340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7C26-47AA-B721-C1D79FE3409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C26-47AA-B721-C1D79FE3409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C26-47AA-B721-C1D79FE3409B}"/>
              </c:ext>
            </c:extLst>
          </c:dPt>
          <c:cat>
            <c:strRef>
              <c:f>'1 TRIMESTRE 2016'!$H$214:$H$219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2">
                  <c:v>APR. DISPONIBLE</c:v>
                </c:pt>
                <c:pt idx="3">
                  <c:v>COMPROMISO</c:v>
                </c:pt>
                <c:pt idx="4">
                  <c:v>OBLIGACIÓN </c:v>
                </c:pt>
                <c:pt idx="5">
                  <c:v>PAGOS</c:v>
                </c:pt>
              </c:strCache>
            </c:strRef>
          </c:cat>
          <c:val>
            <c:numRef>
              <c:f>'1 TRIMESTRE 2016'!$I$214:$I$219</c:f>
              <c:numCache>
                <c:formatCode>_(* #,##0.00_);_(* \(#,##0.00\);_(* "-"??_);_(@_)</c:formatCode>
                <c:ptCount val="6"/>
                <c:pt idx="0">
                  <c:v>9924765061</c:v>
                </c:pt>
                <c:pt idx="1">
                  <c:v>6118264547</c:v>
                </c:pt>
                <c:pt idx="2">
                  <c:v>3705704409</c:v>
                </c:pt>
                <c:pt idx="3">
                  <c:v>3273012037</c:v>
                </c:pt>
                <c:pt idx="4">
                  <c:v>1211726307</c:v>
                </c:pt>
                <c:pt idx="5">
                  <c:v>1211726307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6-47AA-B721-C1D79FE3409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TRIMESTRE 2016'!$H$214:$H$219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2">
                  <c:v>APR. DISPONIBLE</c:v>
                </c:pt>
                <c:pt idx="3">
                  <c:v>COMPROMISO</c:v>
                </c:pt>
                <c:pt idx="4">
                  <c:v>OBLIGACIÓN </c:v>
                </c:pt>
                <c:pt idx="5">
                  <c:v>PAGOS</c:v>
                </c:pt>
              </c:strCache>
            </c:strRef>
          </c:cat>
          <c:val>
            <c:numRef>
              <c:f>'1 TRIMESTRE 2016'!$J$214:$J$219</c:f>
              <c:numCache>
                <c:formatCode>0%</c:formatCode>
                <c:ptCount val="6"/>
                <c:pt idx="0">
                  <c:v>1</c:v>
                </c:pt>
                <c:pt idx="1">
                  <c:v>0.6164644210110436</c:v>
                </c:pt>
                <c:pt idx="2">
                  <c:v>0.37337955974008924</c:v>
                </c:pt>
                <c:pt idx="3">
                  <c:v>0.32978231896506149</c:v>
                </c:pt>
                <c:pt idx="4">
                  <c:v>0.122091182970321</c:v>
                </c:pt>
                <c:pt idx="5">
                  <c:v>0.122091182970321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26-47AA-B721-C1D79FE34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3952712"/>
        <c:axId val="263953104"/>
        <c:axId val="0"/>
      </c:bar3DChart>
      <c:catAx>
        <c:axId val="26395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3953104"/>
        <c:crosses val="autoZero"/>
        <c:auto val="1"/>
        <c:lblAlgn val="ctr"/>
        <c:lblOffset val="100"/>
        <c:noMultiLvlLbl val="0"/>
      </c:catAx>
      <c:valAx>
        <c:axId val="263953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263952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224117</xdr:colOff>
      <xdr:row>198</xdr:row>
      <xdr:rowOff>208429</xdr:rowOff>
    </xdr:from>
    <xdr:to>
      <xdr:col>19</xdr:col>
      <xdr:colOff>78441</xdr:colOff>
      <xdr:row>216</xdr:row>
      <xdr:rowOff>145676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4:P249"/>
  <sheetViews>
    <sheetView showGridLines="0" tabSelected="1" topLeftCell="B22" zoomScale="85" zoomScaleNormal="85" workbookViewId="0">
      <selection activeCell="C45" sqref="C45:P45"/>
    </sheetView>
  </sheetViews>
  <sheetFormatPr baseColWidth="10" defaultRowHeight="16.5" x14ac:dyDescent="0.25"/>
  <cols>
    <col min="1" max="1" width="4.7109375" style="1" customWidth="1"/>
    <col min="2" max="2" width="2.140625" style="1" customWidth="1"/>
    <col min="3" max="3" width="16.5703125" style="1" customWidth="1"/>
    <col min="4" max="4" width="8.85546875" style="1" customWidth="1"/>
    <col min="5" max="5" width="5.85546875" style="1" customWidth="1"/>
    <col min="6" max="6" width="46" style="1" customWidth="1"/>
    <col min="7" max="7" width="22.5703125" style="1" customWidth="1"/>
    <col min="8" max="8" width="24" style="1" customWidth="1"/>
    <col min="9" max="9" width="15.7109375" style="67" customWidth="1"/>
    <col min="10" max="10" width="20.140625" style="1" bestFit="1" customWidth="1"/>
    <col min="11" max="11" width="19.42578125" style="1" customWidth="1"/>
    <col min="12" max="12" width="17.140625" style="1" customWidth="1"/>
    <col min="13" max="13" width="20" style="1" customWidth="1"/>
    <col min="14" max="14" width="17" style="1" customWidth="1"/>
    <col min="15" max="15" width="19.140625" style="1" customWidth="1"/>
    <col min="16" max="16" width="12.140625" style="1" bestFit="1" customWidth="1"/>
    <col min="17" max="16384" width="11.42578125" style="1"/>
  </cols>
  <sheetData>
    <row r="4" spans="1:16" ht="17.25" thickBot="1" x14ac:dyDescent="0.3"/>
    <row r="5" spans="1:16" x14ac:dyDescent="0.25"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</row>
    <row r="6" spans="1:16" ht="18" x14ac:dyDescent="0.25">
      <c r="C6" s="153" t="s">
        <v>98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1:16" ht="18" x14ac:dyDescent="0.25">
      <c r="C7" s="153" t="s">
        <v>99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1:16" x14ac:dyDescent="0.25"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1"/>
    </row>
    <row r="9" spans="1:16" x14ac:dyDescent="0.25">
      <c r="C9" s="68"/>
      <c r="D9" s="69" t="s">
        <v>154</v>
      </c>
      <c r="E9" s="70"/>
      <c r="F9" s="70"/>
      <c r="G9" s="71"/>
      <c r="H9" s="72"/>
      <c r="I9" s="73"/>
      <c r="J9" s="74" t="s">
        <v>102</v>
      </c>
      <c r="K9" s="75" t="s">
        <v>172</v>
      </c>
      <c r="L9" s="75"/>
      <c r="M9" s="133"/>
      <c r="N9" s="133"/>
      <c r="O9" s="133"/>
      <c r="P9" s="134"/>
    </row>
    <row r="10" spans="1:16" s="76" customFormat="1" x14ac:dyDescent="0.25">
      <c r="A10" s="1"/>
      <c r="B10" s="1"/>
      <c r="C10" s="162" t="s">
        <v>0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/>
    </row>
    <row r="11" spans="1:16" ht="17.25" thickBot="1" x14ac:dyDescent="0.3">
      <c r="C11" s="2"/>
      <c r="D11" s="3" t="s">
        <v>100</v>
      </c>
      <c r="E11" s="4"/>
      <c r="F11" s="4"/>
      <c r="G11" s="5"/>
      <c r="H11" s="6"/>
      <c r="I11" s="7"/>
      <c r="J11" s="8" t="s">
        <v>101</v>
      </c>
      <c r="K11" s="9">
        <v>2016</v>
      </c>
      <c r="L11" s="9"/>
      <c r="M11" s="135" t="s">
        <v>0</v>
      </c>
      <c r="N11" s="135"/>
      <c r="O11" s="135"/>
      <c r="P11" s="136"/>
    </row>
    <row r="12" spans="1:16" ht="17.25" thickBot="1" x14ac:dyDescent="0.3">
      <c r="C12" s="121" t="s">
        <v>0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</row>
    <row r="13" spans="1:16" ht="33" customHeight="1" x14ac:dyDescent="0.25">
      <c r="C13" s="131" t="s">
        <v>97</v>
      </c>
      <c r="D13" s="131" t="s">
        <v>1</v>
      </c>
      <c r="E13" s="131" t="s">
        <v>2</v>
      </c>
      <c r="F13" s="131" t="s">
        <v>3</v>
      </c>
      <c r="G13" s="131" t="s">
        <v>4</v>
      </c>
      <c r="H13" s="131" t="s">
        <v>5</v>
      </c>
      <c r="I13" s="168" t="s">
        <v>129</v>
      </c>
      <c r="J13" s="131" t="s">
        <v>6</v>
      </c>
      <c r="K13" s="131" t="s">
        <v>128</v>
      </c>
      <c r="L13" s="131" t="s">
        <v>130</v>
      </c>
      <c r="M13" s="131" t="s">
        <v>135</v>
      </c>
      <c r="N13" s="131" t="s">
        <v>131</v>
      </c>
      <c r="O13" s="131" t="s">
        <v>136</v>
      </c>
      <c r="P13" s="131" t="s">
        <v>132</v>
      </c>
    </row>
    <row r="14" spans="1:16" ht="29.25" customHeight="1" thickBot="1" x14ac:dyDescent="0.3">
      <c r="C14" s="132"/>
      <c r="D14" s="132"/>
      <c r="E14" s="132"/>
      <c r="F14" s="132"/>
      <c r="G14" s="132"/>
      <c r="H14" s="132"/>
      <c r="I14" s="169"/>
      <c r="J14" s="132"/>
      <c r="K14" s="132"/>
      <c r="L14" s="132"/>
      <c r="M14" s="132"/>
      <c r="N14" s="132"/>
      <c r="O14" s="132"/>
      <c r="P14" s="132"/>
    </row>
    <row r="15" spans="1:16" ht="17.25" thickBot="1" x14ac:dyDescent="0.3">
      <c r="C15" s="12" t="s">
        <v>7</v>
      </c>
      <c r="D15" s="11" t="s">
        <v>8</v>
      </c>
      <c r="E15" s="11" t="s">
        <v>9</v>
      </c>
      <c r="F15" s="12" t="s">
        <v>10</v>
      </c>
      <c r="G15" s="13">
        <v>1712661170</v>
      </c>
      <c r="H15" s="14">
        <v>1712661170</v>
      </c>
      <c r="I15" s="15">
        <f>+H15/$G15</f>
        <v>1</v>
      </c>
      <c r="J15" s="16">
        <v>0</v>
      </c>
      <c r="K15" s="16">
        <v>496072624</v>
      </c>
      <c r="L15" s="15">
        <f>+K15/$G15</f>
        <v>0.28965018457211827</v>
      </c>
      <c r="M15" s="16">
        <v>474024071</v>
      </c>
      <c r="N15" s="15">
        <f>+M15/$G15</f>
        <v>0.27677632873523955</v>
      </c>
      <c r="O15" s="16">
        <v>474024071</v>
      </c>
      <c r="P15" s="15">
        <f>+O15/$G15</f>
        <v>0.27677632873523955</v>
      </c>
    </row>
    <row r="16" spans="1:16" ht="17.25" thickBot="1" x14ac:dyDescent="0.3">
      <c r="C16" s="12" t="s">
        <v>11</v>
      </c>
      <c r="D16" s="11" t="s">
        <v>8</v>
      </c>
      <c r="E16" s="11" t="s">
        <v>9</v>
      </c>
      <c r="F16" s="12" t="s">
        <v>12</v>
      </c>
      <c r="G16" s="13">
        <v>61417641</v>
      </c>
      <c r="H16" s="16">
        <v>61417641</v>
      </c>
      <c r="I16" s="15">
        <f>+H16/$G16</f>
        <v>1</v>
      </c>
      <c r="J16" s="16">
        <v>0</v>
      </c>
      <c r="K16" s="16">
        <v>14901437</v>
      </c>
      <c r="L16" s="15">
        <f>+K16/$G16</f>
        <v>0.24262470452096979</v>
      </c>
      <c r="M16" s="16">
        <v>14901437</v>
      </c>
      <c r="N16" s="15">
        <f>+M16/$G16</f>
        <v>0.24262470452096979</v>
      </c>
      <c r="O16" s="16">
        <v>14901437</v>
      </c>
      <c r="P16" s="15">
        <f>+O16/$G16</f>
        <v>0.24262470452096979</v>
      </c>
    </row>
    <row r="17" spans="3:16" ht="17.25" thickBot="1" x14ac:dyDescent="0.3">
      <c r="C17" s="12" t="s">
        <v>151</v>
      </c>
      <c r="D17" s="11" t="s">
        <v>8</v>
      </c>
      <c r="E17" s="11" t="s">
        <v>9</v>
      </c>
      <c r="F17" s="12" t="s">
        <v>150</v>
      </c>
      <c r="G17" s="13">
        <v>10725992</v>
      </c>
      <c r="H17" s="16">
        <v>10725992</v>
      </c>
      <c r="I17" s="15">
        <f>+H17/$G17</f>
        <v>1</v>
      </c>
      <c r="J17" s="16">
        <v>0</v>
      </c>
      <c r="K17" s="16">
        <v>6792979</v>
      </c>
      <c r="L17" s="15">
        <f>+K17/$G17</f>
        <v>0.63331941698259708</v>
      </c>
      <c r="M17" s="16">
        <v>6428824</v>
      </c>
      <c r="N17" s="15">
        <f>+M17/$G17</f>
        <v>0.59936871107119971</v>
      </c>
      <c r="O17" s="16">
        <v>6428824</v>
      </c>
      <c r="P17" s="15">
        <f t="shared" ref="P17:P41" si="0">+O17/$G17</f>
        <v>0.59936871107119971</v>
      </c>
    </row>
    <row r="18" spans="3:16" ht="17.25" thickBot="1" x14ac:dyDescent="0.3">
      <c r="C18" s="12" t="s">
        <v>13</v>
      </c>
      <c r="D18" s="11" t="s">
        <v>8</v>
      </c>
      <c r="E18" s="11" t="s">
        <v>9</v>
      </c>
      <c r="F18" s="12" t="s">
        <v>14</v>
      </c>
      <c r="G18" s="13">
        <v>56000000</v>
      </c>
      <c r="H18" s="16">
        <v>56000000</v>
      </c>
      <c r="I18" s="15">
        <f>+H18/$G18</f>
        <v>1</v>
      </c>
      <c r="J18" s="16">
        <v>0</v>
      </c>
      <c r="K18" s="16">
        <v>5453138</v>
      </c>
      <c r="L18" s="15">
        <f t="shared" ref="L18:L19" si="1">+K18/$G18</f>
        <v>9.7377464285714282E-2</v>
      </c>
      <c r="M18" s="16">
        <v>5275467</v>
      </c>
      <c r="N18" s="15">
        <f t="shared" ref="N18:N20" si="2">+M18/$G18</f>
        <v>9.4204767857142852E-2</v>
      </c>
      <c r="O18" s="16">
        <v>5275467</v>
      </c>
      <c r="P18" s="15">
        <f t="shared" si="0"/>
        <v>9.4204767857142852E-2</v>
      </c>
    </row>
    <row r="19" spans="3:16" ht="17.25" thickBot="1" x14ac:dyDescent="0.3">
      <c r="C19" s="12" t="s">
        <v>15</v>
      </c>
      <c r="D19" s="11" t="s">
        <v>8</v>
      </c>
      <c r="E19" s="11" t="s">
        <v>9</v>
      </c>
      <c r="F19" s="12" t="s">
        <v>16</v>
      </c>
      <c r="G19" s="13">
        <v>111961210</v>
      </c>
      <c r="H19" s="16">
        <v>111961210</v>
      </c>
      <c r="I19" s="15">
        <f t="shared" ref="I19:I41" si="3">+H19/$G19</f>
        <v>1</v>
      </c>
      <c r="J19" s="16">
        <v>0</v>
      </c>
      <c r="K19" s="16">
        <v>59483870</v>
      </c>
      <c r="L19" s="15">
        <f t="shared" si="1"/>
        <v>0.53128998873806388</v>
      </c>
      <c r="M19" s="16">
        <v>56723587</v>
      </c>
      <c r="N19" s="15">
        <f t="shared" si="2"/>
        <v>0.50663606618756618</v>
      </c>
      <c r="O19" s="16">
        <v>56723587</v>
      </c>
      <c r="P19" s="15">
        <f t="shared" si="0"/>
        <v>0.50663606618756618</v>
      </c>
    </row>
    <row r="20" spans="3:16" ht="17.25" thickBot="1" x14ac:dyDescent="0.3">
      <c r="C20" s="12" t="s">
        <v>17</v>
      </c>
      <c r="D20" s="11" t="s">
        <v>8</v>
      </c>
      <c r="E20" s="11" t="s">
        <v>9</v>
      </c>
      <c r="F20" s="12" t="s">
        <v>18</v>
      </c>
      <c r="G20" s="13">
        <v>39412329</v>
      </c>
      <c r="H20" s="16">
        <v>39412329</v>
      </c>
      <c r="I20" s="15">
        <f t="shared" si="3"/>
        <v>1</v>
      </c>
      <c r="J20" s="16">
        <v>0</v>
      </c>
      <c r="K20" s="16">
        <v>8504696</v>
      </c>
      <c r="L20" s="15">
        <f t="shared" ref="L20:L42" si="4">+K20/$G20</f>
        <v>0.2157877044008234</v>
      </c>
      <c r="M20" s="16">
        <v>7594230</v>
      </c>
      <c r="N20" s="15">
        <f t="shared" si="2"/>
        <v>0.19268665904011914</v>
      </c>
      <c r="O20" s="16">
        <v>7594230</v>
      </c>
      <c r="P20" s="15">
        <f t="shared" si="0"/>
        <v>0.19268665904011914</v>
      </c>
    </row>
    <row r="21" spans="3:16" ht="17.25" thickBot="1" x14ac:dyDescent="0.3">
      <c r="C21" s="12" t="s">
        <v>19</v>
      </c>
      <c r="D21" s="11" t="s">
        <v>8</v>
      </c>
      <c r="E21" s="11" t="s">
        <v>9</v>
      </c>
      <c r="F21" s="12" t="s">
        <v>20</v>
      </c>
      <c r="G21" s="13">
        <v>12733924</v>
      </c>
      <c r="H21" s="16">
        <v>12733924</v>
      </c>
      <c r="I21" s="15">
        <f t="shared" si="3"/>
        <v>1</v>
      </c>
      <c r="J21" s="16">
        <v>0</v>
      </c>
      <c r="K21" s="16">
        <v>1306550</v>
      </c>
      <c r="L21" s="15">
        <f t="shared" si="4"/>
        <v>0.10260387921272343</v>
      </c>
      <c r="M21" s="16">
        <v>1306550</v>
      </c>
      <c r="N21" s="15">
        <f t="shared" ref="N21:N42" si="5">+M21/$G21</f>
        <v>0.10260387921272343</v>
      </c>
      <c r="O21" s="16">
        <v>1306550</v>
      </c>
      <c r="P21" s="15">
        <f t="shared" si="0"/>
        <v>0.10260387921272343</v>
      </c>
    </row>
    <row r="22" spans="3:16" ht="17.25" thickBot="1" x14ac:dyDescent="0.3">
      <c r="C22" s="12" t="s">
        <v>21</v>
      </c>
      <c r="D22" s="11" t="s">
        <v>8</v>
      </c>
      <c r="E22" s="11" t="s">
        <v>9</v>
      </c>
      <c r="F22" s="12" t="s">
        <v>22</v>
      </c>
      <c r="G22" s="13">
        <v>9869194</v>
      </c>
      <c r="H22" s="16">
        <v>9869194</v>
      </c>
      <c r="I22" s="15">
        <f t="shared" si="3"/>
        <v>1</v>
      </c>
      <c r="J22" s="16">
        <v>0</v>
      </c>
      <c r="K22" s="16">
        <v>2356764</v>
      </c>
      <c r="L22" s="15">
        <f t="shared" si="4"/>
        <v>0.23880004790664769</v>
      </c>
      <c r="M22" s="16">
        <v>2254417</v>
      </c>
      <c r="N22" s="15">
        <f t="shared" si="5"/>
        <v>0.22842969750113332</v>
      </c>
      <c r="O22" s="16">
        <v>2254417</v>
      </c>
      <c r="P22" s="15">
        <f t="shared" si="0"/>
        <v>0.22842969750113332</v>
      </c>
    </row>
    <row r="23" spans="3:16" ht="17.25" thickBot="1" x14ac:dyDescent="0.3">
      <c r="C23" s="12" t="s">
        <v>23</v>
      </c>
      <c r="D23" s="11" t="s">
        <v>8</v>
      </c>
      <c r="E23" s="11" t="s">
        <v>9</v>
      </c>
      <c r="F23" s="12" t="s">
        <v>24</v>
      </c>
      <c r="G23" s="13">
        <v>12845007</v>
      </c>
      <c r="H23" s="16">
        <v>12845007</v>
      </c>
      <c r="I23" s="15">
        <f t="shared" si="3"/>
        <v>1</v>
      </c>
      <c r="J23" s="16">
        <v>0</v>
      </c>
      <c r="K23" s="16">
        <v>2893030</v>
      </c>
      <c r="L23" s="15">
        <f t="shared" si="4"/>
        <v>0.22522603529916332</v>
      </c>
      <c r="M23" s="16">
        <v>2893030</v>
      </c>
      <c r="N23" s="15">
        <f t="shared" si="5"/>
        <v>0.22522603529916332</v>
      </c>
      <c r="O23" s="16">
        <v>2893030</v>
      </c>
      <c r="P23" s="15">
        <f t="shared" si="0"/>
        <v>0.22522603529916332</v>
      </c>
    </row>
    <row r="24" spans="3:16" ht="17.25" thickBot="1" x14ac:dyDescent="0.3">
      <c r="C24" s="12" t="s">
        <v>25</v>
      </c>
      <c r="D24" s="11" t="s">
        <v>8</v>
      </c>
      <c r="E24" s="11" t="s">
        <v>9</v>
      </c>
      <c r="F24" s="12" t="s">
        <v>26</v>
      </c>
      <c r="G24" s="13">
        <v>53656886</v>
      </c>
      <c r="H24" s="16">
        <v>53656886</v>
      </c>
      <c r="I24" s="15">
        <f t="shared" si="3"/>
        <v>1</v>
      </c>
      <c r="J24" s="16">
        <v>0</v>
      </c>
      <c r="K24" s="16">
        <v>0</v>
      </c>
      <c r="L24" s="15">
        <f t="shared" si="4"/>
        <v>0</v>
      </c>
      <c r="M24" s="16">
        <v>0</v>
      </c>
      <c r="N24" s="15">
        <f t="shared" si="5"/>
        <v>0</v>
      </c>
      <c r="O24" s="16">
        <v>0</v>
      </c>
      <c r="P24" s="15">
        <f t="shared" si="0"/>
        <v>0</v>
      </c>
    </row>
    <row r="25" spans="3:16" ht="17.25" thickBot="1" x14ac:dyDescent="0.3">
      <c r="C25" s="12" t="s">
        <v>27</v>
      </c>
      <c r="D25" s="11" t="s">
        <v>8</v>
      </c>
      <c r="E25" s="11" t="s">
        <v>9</v>
      </c>
      <c r="F25" s="12" t="s">
        <v>28</v>
      </c>
      <c r="G25" s="13">
        <v>78113423</v>
      </c>
      <c r="H25" s="16">
        <v>78113423</v>
      </c>
      <c r="I25" s="15">
        <f t="shared" si="3"/>
        <v>1</v>
      </c>
      <c r="J25" s="16">
        <v>0</v>
      </c>
      <c r="K25" s="16">
        <v>10549529</v>
      </c>
      <c r="L25" s="15">
        <f t="shared" si="4"/>
        <v>0.13505398425568932</v>
      </c>
      <c r="M25" s="16">
        <v>10549529</v>
      </c>
      <c r="N25" s="15">
        <f t="shared" si="5"/>
        <v>0.13505398425568932</v>
      </c>
      <c r="O25" s="16">
        <v>10549529</v>
      </c>
      <c r="P25" s="15">
        <f t="shared" si="0"/>
        <v>0.13505398425568932</v>
      </c>
    </row>
    <row r="26" spans="3:16" ht="17.25" thickBot="1" x14ac:dyDescent="0.3">
      <c r="C26" s="12" t="s">
        <v>29</v>
      </c>
      <c r="D26" s="11" t="s">
        <v>8</v>
      </c>
      <c r="E26" s="11" t="s">
        <v>9</v>
      </c>
      <c r="F26" s="12" t="s">
        <v>30</v>
      </c>
      <c r="G26" s="13">
        <v>147713365</v>
      </c>
      <c r="H26" s="16">
        <v>147713365</v>
      </c>
      <c r="I26" s="15">
        <f t="shared" si="3"/>
        <v>1</v>
      </c>
      <c r="J26" s="16">
        <v>0</v>
      </c>
      <c r="K26" s="16">
        <v>0</v>
      </c>
      <c r="L26" s="15">
        <f t="shared" si="4"/>
        <v>0</v>
      </c>
      <c r="M26" s="16">
        <v>0</v>
      </c>
      <c r="N26" s="15">
        <f t="shared" si="5"/>
        <v>0</v>
      </c>
      <c r="O26" s="16">
        <v>0</v>
      </c>
      <c r="P26" s="15">
        <f t="shared" si="0"/>
        <v>0</v>
      </c>
    </row>
    <row r="27" spans="3:16" ht="17.25" thickBot="1" x14ac:dyDescent="0.3">
      <c r="C27" s="12" t="s">
        <v>31</v>
      </c>
      <c r="D27" s="11" t="s">
        <v>8</v>
      </c>
      <c r="E27" s="11" t="s">
        <v>9</v>
      </c>
      <c r="F27" s="12" t="s">
        <v>32</v>
      </c>
      <c r="G27" s="13">
        <v>33954431</v>
      </c>
      <c r="H27" s="16">
        <v>33954431</v>
      </c>
      <c r="I27" s="15">
        <f t="shared" si="3"/>
        <v>1</v>
      </c>
      <c r="J27" s="16">
        <v>0</v>
      </c>
      <c r="K27" s="16">
        <v>11744962</v>
      </c>
      <c r="L27" s="15">
        <f t="shared" si="4"/>
        <v>0.34590366129239508</v>
      </c>
      <c r="M27" s="16">
        <v>11238989</v>
      </c>
      <c r="N27" s="15">
        <f t="shared" si="5"/>
        <v>0.33100213047304489</v>
      </c>
      <c r="O27" s="16">
        <v>11238989</v>
      </c>
      <c r="P27" s="15">
        <f t="shared" si="0"/>
        <v>0.33100213047304489</v>
      </c>
    </row>
    <row r="28" spans="3:16" ht="17.25" thickBot="1" x14ac:dyDescent="0.3">
      <c r="C28" s="12" t="s">
        <v>33</v>
      </c>
      <c r="D28" s="11" t="s">
        <v>8</v>
      </c>
      <c r="E28" s="11" t="s">
        <v>9</v>
      </c>
      <c r="F28" s="12" t="s">
        <v>34</v>
      </c>
      <c r="G28" s="13">
        <v>20903207</v>
      </c>
      <c r="H28" s="16">
        <v>20903207</v>
      </c>
      <c r="I28" s="15">
        <f t="shared" si="3"/>
        <v>1</v>
      </c>
      <c r="J28" s="16">
        <v>0</v>
      </c>
      <c r="K28" s="16">
        <v>6757932</v>
      </c>
      <c r="L28" s="15">
        <f t="shared" si="4"/>
        <v>0.32329642049662521</v>
      </c>
      <c r="M28" s="16">
        <v>6757932</v>
      </c>
      <c r="N28" s="15">
        <f t="shared" si="5"/>
        <v>0.32329642049662521</v>
      </c>
      <c r="O28" s="16">
        <v>6757932</v>
      </c>
      <c r="P28" s="15">
        <f t="shared" si="0"/>
        <v>0.32329642049662521</v>
      </c>
    </row>
    <row r="29" spans="3:16" ht="17.25" thickBot="1" x14ac:dyDescent="0.3">
      <c r="C29" s="12" t="s">
        <v>158</v>
      </c>
      <c r="D29" s="11" t="s">
        <v>8</v>
      </c>
      <c r="E29" s="11" t="s">
        <v>9</v>
      </c>
      <c r="F29" s="57" t="s">
        <v>156</v>
      </c>
      <c r="G29" s="13">
        <v>4800000</v>
      </c>
      <c r="H29" s="16">
        <v>4800000</v>
      </c>
      <c r="I29" s="15">
        <f t="shared" si="3"/>
        <v>1</v>
      </c>
      <c r="J29" s="16">
        <v>0</v>
      </c>
      <c r="K29" s="16">
        <v>1055120</v>
      </c>
      <c r="L29" s="15">
        <f t="shared" si="4"/>
        <v>0.21981666666666666</v>
      </c>
      <c r="M29" s="16">
        <v>1013810</v>
      </c>
      <c r="N29" s="15">
        <f t="shared" si="5"/>
        <v>0.21121041666666668</v>
      </c>
      <c r="O29" s="16">
        <v>1013810</v>
      </c>
      <c r="P29" s="15">
        <f t="shared" si="0"/>
        <v>0.21121041666666668</v>
      </c>
    </row>
    <row r="30" spans="3:16" ht="17.25" thickBot="1" x14ac:dyDescent="0.3">
      <c r="C30" s="12" t="s">
        <v>35</v>
      </c>
      <c r="D30" s="11" t="s">
        <v>8</v>
      </c>
      <c r="E30" s="11" t="s">
        <v>9</v>
      </c>
      <c r="F30" s="12" t="s">
        <v>36</v>
      </c>
      <c r="G30" s="13">
        <v>13083274</v>
      </c>
      <c r="H30" s="16">
        <v>13083274</v>
      </c>
      <c r="I30" s="15">
        <f t="shared" si="3"/>
        <v>1</v>
      </c>
      <c r="J30" s="16">
        <v>0</v>
      </c>
      <c r="K30" s="16">
        <v>0</v>
      </c>
      <c r="L30" s="15">
        <f t="shared" si="4"/>
        <v>0</v>
      </c>
      <c r="M30" s="16">
        <v>0</v>
      </c>
      <c r="N30" s="15">
        <f t="shared" si="5"/>
        <v>0</v>
      </c>
      <c r="O30" s="16">
        <v>0</v>
      </c>
      <c r="P30" s="15">
        <f t="shared" si="0"/>
        <v>0</v>
      </c>
    </row>
    <row r="31" spans="3:16" ht="17.25" thickBot="1" x14ac:dyDescent="0.3">
      <c r="C31" s="12" t="s">
        <v>37</v>
      </c>
      <c r="D31" s="11" t="s">
        <v>8</v>
      </c>
      <c r="E31" s="11" t="s">
        <v>9</v>
      </c>
      <c r="F31" s="12" t="s">
        <v>38</v>
      </c>
      <c r="G31" s="13">
        <v>37000000</v>
      </c>
      <c r="H31" s="16">
        <v>37000000</v>
      </c>
      <c r="I31" s="15">
        <f t="shared" si="3"/>
        <v>1</v>
      </c>
      <c r="J31" s="16">
        <v>0</v>
      </c>
      <c r="K31" s="16">
        <v>37000000</v>
      </c>
      <c r="L31" s="15">
        <f t="shared" si="4"/>
        <v>1</v>
      </c>
      <c r="M31" s="16">
        <v>11533333</v>
      </c>
      <c r="N31" s="15">
        <f t="shared" si="5"/>
        <v>0.31171170270270271</v>
      </c>
      <c r="O31" s="16">
        <v>11533333</v>
      </c>
      <c r="P31" s="15">
        <f t="shared" si="0"/>
        <v>0.31171170270270271</v>
      </c>
    </row>
    <row r="32" spans="3:16" ht="17.25" thickBot="1" x14ac:dyDescent="0.3">
      <c r="C32" s="12" t="s">
        <v>159</v>
      </c>
      <c r="D32" s="11" t="s">
        <v>8</v>
      </c>
      <c r="E32" s="11" t="s">
        <v>9</v>
      </c>
      <c r="F32" s="57" t="s">
        <v>157</v>
      </c>
      <c r="G32" s="13">
        <v>7271878</v>
      </c>
      <c r="H32" s="16">
        <v>0</v>
      </c>
      <c r="I32" s="15">
        <f t="shared" si="3"/>
        <v>0</v>
      </c>
      <c r="J32" s="16">
        <v>7271878</v>
      </c>
      <c r="K32" s="16">
        <v>0</v>
      </c>
      <c r="L32" s="15">
        <f t="shared" si="4"/>
        <v>0</v>
      </c>
      <c r="M32" s="16">
        <v>0</v>
      </c>
      <c r="N32" s="15">
        <f t="shared" si="5"/>
        <v>0</v>
      </c>
      <c r="O32" s="16">
        <v>0</v>
      </c>
      <c r="P32" s="15">
        <f t="shared" si="0"/>
        <v>0</v>
      </c>
    </row>
    <row r="33" spans="3:16" ht="17.25" thickBot="1" x14ac:dyDescent="0.3">
      <c r="C33" s="12" t="s">
        <v>39</v>
      </c>
      <c r="D33" s="11" t="s">
        <v>8</v>
      </c>
      <c r="E33" s="11" t="s">
        <v>9</v>
      </c>
      <c r="F33" s="12" t="s">
        <v>40</v>
      </c>
      <c r="G33" s="13">
        <v>75300000</v>
      </c>
      <c r="H33" s="16">
        <v>75300000</v>
      </c>
      <c r="I33" s="15">
        <f t="shared" si="3"/>
        <v>1</v>
      </c>
      <c r="J33" s="16">
        <v>0</v>
      </c>
      <c r="K33" s="16">
        <v>21004520</v>
      </c>
      <c r="L33" s="15">
        <f t="shared" si="4"/>
        <v>0.27894448871181937</v>
      </c>
      <c r="M33" s="16">
        <v>21004520</v>
      </c>
      <c r="N33" s="15">
        <f t="shared" si="5"/>
        <v>0.27894448871181937</v>
      </c>
      <c r="O33" s="16">
        <v>21004520</v>
      </c>
      <c r="P33" s="15">
        <f t="shared" si="0"/>
        <v>0.27894448871181937</v>
      </c>
    </row>
    <row r="34" spans="3:16" ht="17.25" thickBot="1" x14ac:dyDescent="0.3">
      <c r="C34" s="12" t="s">
        <v>41</v>
      </c>
      <c r="D34" s="11" t="s">
        <v>8</v>
      </c>
      <c r="E34" s="11" t="s">
        <v>9</v>
      </c>
      <c r="F34" s="12" t="s">
        <v>42</v>
      </c>
      <c r="G34" s="13">
        <v>80000000</v>
      </c>
      <c r="H34" s="16">
        <v>80000000</v>
      </c>
      <c r="I34" s="15">
        <f t="shared" si="3"/>
        <v>1</v>
      </c>
      <c r="J34" s="16">
        <v>0</v>
      </c>
      <c r="K34" s="16">
        <v>24899100</v>
      </c>
      <c r="L34" s="15">
        <f t="shared" si="4"/>
        <v>0.31123875000000001</v>
      </c>
      <c r="M34" s="16">
        <v>24899100</v>
      </c>
      <c r="N34" s="15">
        <f t="shared" si="5"/>
        <v>0.31123875000000001</v>
      </c>
      <c r="O34" s="16">
        <v>24899100</v>
      </c>
      <c r="P34" s="15">
        <f t="shared" si="0"/>
        <v>0.31123875000000001</v>
      </c>
    </row>
    <row r="35" spans="3:16" ht="17.25" thickBot="1" x14ac:dyDescent="0.3">
      <c r="C35" s="12" t="s">
        <v>43</v>
      </c>
      <c r="D35" s="11" t="s">
        <v>8</v>
      </c>
      <c r="E35" s="11" t="s">
        <v>9</v>
      </c>
      <c r="F35" s="12" t="s">
        <v>44</v>
      </c>
      <c r="G35" s="13">
        <v>141141328</v>
      </c>
      <c r="H35" s="16">
        <v>141141328</v>
      </c>
      <c r="I35" s="15">
        <f t="shared" si="3"/>
        <v>1</v>
      </c>
      <c r="J35" s="16">
        <v>0</v>
      </c>
      <c r="K35" s="16">
        <v>41121600</v>
      </c>
      <c r="L35" s="15">
        <f t="shared" si="4"/>
        <v>0.29135052491499869</v>
      </c>
      <c r="M35" s="16">
        <v>41121600</v>
      </c>
      <c r="N35" s="15">
        <f t="shared" si="5"/>
        <v>0.29135052491499869</v>
      </c>
      <c r="O35" s="16">
        <v>41121600</v>
      </c>
      <c r="P35" s="15">
        <f t="shared" si="0"/>
        <v>0.29135052491499869</v>
      </c>
    </row>
    <row r="36" spans="3:16" ht="42" customHeight="1" thickBot="1" x14ac:dyDescent="0.3">
      <c r="C36" s="12" t="s">
        <v>133</v>
      </c>
      <c r="D36" s="11" t="s">
        <v>8</v>
      </c>
      <c r="E36" s="11" t="s">
        <v>9</v>
      </c>
      <c r="F36" s="12" t="s">
        <v>134</v>
      </c>
      <c r="G36" s="13">
        <v>10000000</v>
      </c>
      <c r="H36" s="16">
        <v>10000000</v>
      </c>
      <c r="I36" s="15">
        <f t="shared" si="3"/>
        <v>1</v>
      </c>
      <c r="J36" s="16">
        <v>0</v>
      </c>
      <c r="K36" s="16">
        <v>2934455</v>
      </c>
      <c r="L36" s="15">
        <f t="shared" si="4"/>
        <v>0.29344550000000003</v>
      </c>
      <c r="M36" s="16">
        <v>2934455</v>
      </c>
      <c r="N36" s="15">
        <f t="shared" si="5"/>
        <v>0.29344550000000003</v>
      </c>
      <c r="O36" s="16">
        <v>2934455</v>
      </c>
      <c r="P36" s="15">
        <f t="shared" si="0"/>
        <v>0.29344550000000003</v>
      </c>
    </row>
    <row r="37" spans="3:16" ht="17.25" thickBot="1" x14ac:dyDescent="0.3">
      <c r="C37" s="12" t="s">
        <v>45</v>
      </c>
      <c r="D37" s="11" t="s">
        <v>8</v>
      </c>
      <c r="E37" s="11" t="s">
        <v>9</v>
      </c>
      <c r="F37" s="12" t="s">
        <v>46</v>
      </c>
      <c r="G37" s="13">
        <v>190000000</v>
      </c>
      <c r="H37" s="16">
        <v>190000000</v>
      </c>
      <c r="I37" s="15">
        <f t="shared" si="3"/>
        <v>1</v>
      </c>
      <c r="J37" s="16">
        <v>0</v>
      </c>
      <c r="K37" s="16">
        <v>42579461</v>
      </c>
      <c r="L37" s="15">
        <f t="shared" si="4"/>
        <v>0.22410242631578947</v>
      </c>
      <c r="M37" s="16">
        <v>42579461</v>
      </c>
      <c r="N37" s="15">
        <f t="shared" si="5"/>
        <v>0.22410242631578947</v>
      </c>
      <c r="O37" s="16">
        <v>42579461</v>
      </c>
      <c r="P37" s="15">
        <f t="shared" si="0"/>
        <v>0.22410242631578947</v>
      </c>
    </row>
    <row r="38" spans="3:16" ht="17.25" thickBot="1" x14ac:dyDescent="0.3">
      <c r="C38" s="12" t="s">
        <v>47</v>
      </c>
      <c r="D38" s="11" t="s">
        <v>8</v>
      </c>
      <c r="E38" s="11" t="s">
        <v>9</v>
      </c>
      <c r="F38" s="12" t="s">
        <v>48</v>
      </c>
      <c r="G38" s="13">
        <v>138000000</v>
      </c>
      <c r="H38" s="16">
        <v>138000000</v>
      </c>
      <c r="I38" s="15">
        <f t="shared" si="3"/>
        <v>1</v>
      </c>
      <c r="J38" s="16">
        <v>0</v>
      </c>
      <c r="K38" s="16">
        <v>39159600</v>
      </c>
      <c r="L38" s="15">
        <f t="shared" si="4"/>
        <v>0.28376521739130434</v>
      </c>
      <c r="M38" s="16">
        <v>39159600</v>
      </c>
      <c r="N38" s="15">
        <f t="shared" si="5"/>
        <v>0.28376521739130434</v>
      </c>
      <c r="O38" s="16">
        <v>39159600</v>
      </c>
      <c r="P38" s="15">
        <f t="shared" si="0"/>
        <v>0.28376521739130434</v>
      </c>
    </row>
    <row r="39" spans="3:16" ht="17.25" thickBot="1" x14ac:dyDescent="0.3">
      <c r="C39" s="12" t="s">
        <v>49</v>
      </c>
      <c r="D39" s="11" t="s">
        <v>8</v>
      </c>
      <c r="E39" s="11" t="s">
        <v>9</v>
      </c>
      <c r="F39" s="12" t="s">
        <v>50</v>
      </c>
      <c r="G39" s="13">
        <v>11500000</v>
      </c>
      <c r="H39" s="16">
        <v>11500000</v>
      </c>
      <c r="I39" s="15">
        <f t="shared" si="3"/>
        <v>1</v>
      </c>
      <c r="J39" s="16">
        <v>0</v>
      </c>
      <c r="K39" s="16">
        <v>4252300</v>
      </c>
      <c r="L39" s="15">
        <f t="shared" si="4"/>
        <v>0.36976521739130436</v>
      </c>
      <c r="M39" s="16">
        <v>4252300</v>
      </c>
      <c r="N39" s="15">
        <f t="shared" si="5"/>
        <v>0.36976521739130436</v>
      </c>
      <c r="O39" s="16">
        <v>4252300</v>
      </c>
      <c r="P39" s="15">
        <f t="shared" si="0"/>
        <v>0.36976521739130436</v>
      </c>
    </row>
    <row r="40" spans="3:16" ht="17.25" thickBot="1" x14ac:dyDescent="0.3">
      <c r="C40" s="12" t="s">
        <v>51</v>
      </c>
      <c r="D40" s="11" t="s">
        <v>8</v>
      </c>
      <c r="E40" s="11" t="s">
        <v>9</v>
      </c>
      <c r="F40" s="12" t="s">
        <v>52</v>
      </c>
      <c r="G40" s="13">
        <v>54000000</v>
      </c>
      <c r="H40" s="16">
        <v>54000000</v>
      </c>
      <c r="I40" s="15">
        <f t="shared" si="3"/>
        <v>1</v>
      </c>
      <c r="J40" s="16">
        <v>0</v>
      </c>
      <c r="K40" s="16">
        <v>15752860</v>
      </c>
      <c r="L40" s="15">
        <f t="shared" si="4"/>
        <v>0.29171962962962961</v>
      </c>
      <c r="M40" s="16">
        <v>15752860</v>
      </c>
      <c r="N40" s="15">
        <f t="shared" si="5"/>
        <v>0.29171962962962961</v>
      </c>
      <c r="O40" s="16">
        <v>15752860</v>
      </c>
      <c r="P40" s="15">
        <f t="shared" si="0"/>
        <v>0.29171962962962961</v>
      </c>
    </row>
    <row r="41" spans="3:16" ht="15.75" customHeight="1" thickBot="1" x14ac:dyDescent="0.3">
      <c r="C41" s="12" t="s">
        <v>53</v>
      </c>
      <c r="D41" s="11" t="s">
        <v>8</v>
      </c>
      <c r="E41" s="11" t="s">
        <v>9</v>
      </c>
      <c r="F41" s="12" t="s">
        <v>54</v>
      </c>
      <c r="G41" s="13">
        <v>35000000</v>
      </c>
      <c r="H41" s="16">
        <v>35000000</v>
      </c>
      <c r="I41" s="15">
        <f t="shared" si="3"/>
        <v>1</v>
      </c>
      <c r="J41" s="16">
        <v>0</v>
      </c>
      <c r="K41" s="16">
        <v>10503540</v>
      </c>
      <c r="L41" s="15">
        <f t="shared" si="4"/>
        <v>0.30010114285714284</v>
      </c>
      <c r="M41" s="16">
        <v>10503540</v>
      </c>
      <c r="N41" s="15">
        <f t="shared" si="5"/>
        <v>0.30010114285714284</v>
      </c>
      <c r="O41" s="16">
        <v>10503540</v>
      </c>
      <c r="P41" s="15">
        <f t="shared" si="0"/>
        <v>0.30010114285714284</v>
      </c>
    </row>
    <row r="42" spans="3:16" s="74" customFormat="1" ht="24.75" customHeight="1" thickBot="1" x14ac:dyDescent="0.3">
      <c r="C42" s="170" t="s">
        <v>103</v>
      </c>
      <c r="D42" s="170"/>
      <c r="E42" s="170"/>
      <c r="F42" s="170"/>
      <c r="G42" s="17">
        <f>SUM(G15:G41)</f>
        <v>3159064259</v>
      </c>
      <c r="H42" s="17">
        <f>SUM(H15:H41)</f>
        <v>3151792381</v>
      </c>
      <c r="I42" s="18">
        <f>+H42/G42</f>
        <v>0.99769809114224794</v>
      </c>
      <c r="J42" s="17">
        <f>SUM(J15:J41)</f>
        <v>7271878</v>
      </c>
      <c r="K42" s="17">
        <f>SUM(K15:K41)</f>
        <v>867080067</v>
      </c>
      <c r="L42" s="18">
        <f>+K42/$G42</f>
        <v>0.27447370357527129</v>
      </c>
      <c r="M42" s="17">
        <f>SUM(M15:M41)</f>
        <v>814702642</v>
      </c>
      <c r="N42" s="18">
        <f t="shared" si="5"/>
        <v>0.25789365938947179</v>
      </c>
      <c r="O42" s="17">
        <f>SUM(O15:O41)</f>
        <v>814702642</v>
      </c>
      <c r="P42" s="18">
        <f>+O42/$G42</f>
        <v>0.25789365938947179</v>
      </c>
    </row>
    <row r="43" spans="3:16" x14ac:dyDescent="0.25">
      <c r="C43" s="19"/>
      <c r="D43" s="20"/>
      <c r="E43" s="20"/>
      <c r="F43" s="20"/>
      <c r="G43" s="21"/>
      <c r="H43" s="21"/>
      <c r="I43" s="22"/>
      <c r="J43" s="21"/>
      <c r="K43" s="21"/>
      <c r="L43" s="21"/>
      <c r="M43" s="21"/>
      <c r="N43" s="21"/>
      <c r="O43" s="21"/>
      <c r="P43" s="23"/>
    </row>
    <row r="44" spans="3:16" x14ac:dyDescent="0.25">
      <c r="C44" s="24"/>
      <c r="D44" s="25"/>
      <c r="E44" s="25"/>
      <c r="F44" s="25"/>
      <c r="G44" s="26"/>
      <c r="H44" s="26"/>
      <c r="I44" s="27"/>
      <c r="J44" s="26"/>
      <c r="K44" s="26"/>
      <c r="L44" s="26"/>
      <c r="M44" s="26"/>
      <c r="N44" s="26"/>
      <c r="O44" s="26"/>
      <c r="P44" s="28"/>
    </row>
    <row r="45" spans="3:16" x14ac:dyDescent="0.25">
      <c r="C45" s="156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3:16" ht="17.25" thickBot="1" x14ac:dyDescent="0.3">
      <c r="C46" s="77" t="s">
        <v>137</v>
      </c>
      <c r="D46" s="78"/>
      <c r="E46" s="79"/>
      <c r="F46" s="79"/>
      <c r="G46" s="79"/>
      <c r="H46" s="129"/>
      <c r="I46" s="129"/>
      <c r="J46" s="129"/>
      <c r="K46" s="129"/>
      <c r="L46" s="129"/>
      <c r="M46" s="129"/>
      <c r="N46" s="129"/>
      <c r="O46" s="129"/>
      <c r="P46" s="130"/>
    </row>
    <row r="47" spans="3:16" x14ac:dyDescent="0.25">
      <c r="C47" s="80"/>
      <c r="D47" s="81"/>
      <c r="E47" s="29"/>
      <c r="F47" s="29"/>
      <c r="G47" s="29"/>
      <c r="H47" s="82"/>
      <c r="I47" s="82"/>
      <c r="J47" s="82"/>
      <c r="K47" s="82"/>
      <c r="L47" s="82"/>
      <c r="M47" s="82"/>
      <c r="N47" s="82"/>
      <c r="O47" s="82"/>
      <c r="P47" s="82"/>
    </row>
    <row r="48" spans="3:16" x14ac:dyDescent="0.25">
      <c r="C48" s="80"/>
      <c r="D48" s="81"/>
      <c r="E48" s="29"/>
      <c r="F48" s="29"/>
      <c r="G48" s="29"/>
      <c r="H48" s="82"/>
      <c r="I48" s="82"/>
      <c r="J48" s="82"/>
      <c r="K48" s="82"/>
      <c r="L48" s="82"/>
      <c r="M48" s="82"/>
      <c r="N48" s="82"/>
      <c r="O48" s="82"/>
      <c r="P48" s="82"/>
    </row>
    <row r="49" spans="3:16" x14ac:dyDescent="0.25">
      <c r="C49" s="80"/>
      <c r="D49" s="81"/>
      <c r="E49" s="29"/>
      <c r="F49" s="29"/>
      <c r="G49" s="29"/>
      <c r="H49" s="82"/>
      <c r="I49" s="82"/>
      <c r="J49" s="82"/>
      <c r="K49" s="82"/>
      <c r="L49" s="82"/>
      <c r="M49" s="82"/>
      <c r="N49" s="82"/>
      <c r="O49" s="82"/>
      <c r="P49" s="82"/>
    </row>
    <row r="50" spans="3:16" x14ac:dyDescent="0.25">
      <c r="C50" s="80"/>
      <c r="D50" s="81"/>
      <c r="E50" s="29"/>
      <c r="F50" s="29"/>
      <c r="G50" s="29"/>
      <c r="H50" s="82"/>
      <c r="I50" s="82"/>
      <c r="J50" s="82"/>
      <c r="K50" s="82"/>
      <c r="L50" s="82"/>
      <c r="M50" s="82"/>
      <c r="N50" s="82"/>
      <c r="O50" s="82"/>
      <c r="P50" s="82"/>
    </row>
    <row r="51" spans="3:16" x14ac:dyDescent="0.25">
      <c r="C51" s="80"/>
      <c r="D51" s="81"/>
      <c r="E51" s="29"/>
      <c r="F51" s="29"/>
      <c r="G51" s="29"/>
      <c r="H51" s="82"/>
      <c r="I51" s="82"/>
      <c r="J51" s="82"/>
      <c r="K51" s="82"/>
      <c r="L51" s="82"/>
      <c r="M51" s="82"/>
      <c r="N51" s="82"/>
      <c r="O51" s="82"/>
      <c r="P51" s="82"/>
    </row>
    <row r="52" spans="3:16" x14ac:dyDescent="0.25">
      <c r="C52" s="80"/>
      <c r="D52" s="81"/>
      <c r="E52" s="29"/>
      <c r="F52" s="29"/>
      <c r="G52" s="29"/>
      <c r="H52" s="82"/>
      <c r="I52" s="82"/>
      <c r="J52" s="82"/>
      <c r="K52" s="82"/>
      <c r="L52" s="82"/>
      <c r="M52" s="82"/>
      <c r="N52" s="82"/>
      <c r="O52" s="82"/>
      <c r="P52" s="82"/>
    </row>
    <row r="53" spans="3:16" x14ac:dyDescent="0.25">
      <c r="C53" s="80"/>
      <c r="D53" s="81"/>
      <c r="E53" s="29"/>
      <c r="F53" s="29"/>
      <c r="G53" s="29"/>
      <c r="H53" s="82"/>
      <c r="I53" s="82"/>
      <c r="J53" s="82"/>
      <c r="K53" s="82"/>
      <c r="L53" s="82"/>
      <c r="M53" s="82"/>
      <c r="N53" s="82"/>
      <c r="O53" s="82"/>
      <c r="P53" s="82"/>
    </row>
    <row r="54" spans="3:16" x14ac:dyDescent="0.25">
      <c r="C54" s="80"/>
      <c r="D54" s="81"/>
      <c r="E54" s="29"/>
      <c r="F54" s="29"/>
      <c r="G54" s="29"/>
      <c r="H54" s="82"/>
      <c r="I54" s="82"/>
      <c r="J54" s="82"/>
      <c r="K54" s="82"/>
      <c r="L54" s="82"/>
      <c r="M54" s="82"/>
      <c r="N54" s="82"/>
      <c r="O54" s="82"/>
      <c r="P54" s="82"/>
    </row>
    <row r="55" spans="3:16" x14ac:dyDescent="0.25">
      <c r="C55" s="80"/>
      <c r="D55" s="81"/>
      <c r="E55" s="29"/>
      <c r="F55" s="29"/>
      <c r="G55" s="29"/>
      <c r="H55" s="82"/>
      <c r="I55" s="82"/>
      <c r="J55" s="82"/>
      <c r="K55" s="82"/>
      <c r="L55" s="82"/>
      <c r="M55" s="82"/>
      <c r="N55" s="82"/>
      <c r="O55" s="82"/>
      <c r="P55" s="82"/>
    </row>
    <row r="56" spans="3:16" x14ac:dyDescent="0.25">
      <c r="C56" s="80"/>
      <c r="D56" s="81"/>
      <c r="E56" s="29"/>
      <c r="F56" s="29"/>
      <c r="G56" s="29"/>
      <c r="H56" s="82"/>
      <c r="I56" s="82"/>
      <c r="J56" s="82"/>
      <c r="K56" s="82"/>
      <c r="L56" s="82"/>
      <c r="M56" s="82"/>
      <c r="N56" s="82"/>
      <c r="O56" s="82"/>
      <c r="P56" s="82"/>
    </row>
    <row r="57" spans="3:16" x14ac:dyDescent="0.25">
      <c r="C57" s="80"/>
      <c r="D57" s="81"/>
      <c r="E57" s="29"/>
      <c r="F57" s="29"/>
      <c r="G57" s="29"/>
      <c r="H57" s="82"/>
      <c r="I57" s="82"/>
      <c r="J57" s="82"/>
      <c r="K57" s="82"/>
      <c r="L57" s="82"/>
      <c r="M57" s="82"/>
      <c r="N57" s="82"/>
      <c r="O57" s="82"/>
      <c r="P57" s="82"/>
    </row>
    <row r="58" spans="3:16" ht="17.25" thickBot="1" x14ac:dyDescent="0.3">
      <c r="C58" s="80"/>
      <c r="D58" s="81"/>
      <c r="E58" s="29"/>
      <c r="F58" s="29"/>
      <c r="G58" s="29"/>
      <c r="H58" s="82"/>
      <c r="I58" s="82"/>
      <c r="J58" s="82"/>
      <c r="K58" s="82"/>
      <c r="L58" s="82"/>
      <c r="M58" s="82"/>
      <c r="N58" s="82"/>
      <c r="O58" s="82"/>
      <c r="P58" s="82"/>
    </row>
    <row r="59" spans="3:16" x14ac:dyDescent="0.25">
      <c r="C59" s="150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2"/>
    </row>
    <row r="60" spans="3:16" ht="18" x14ac:dyDescent="0.25">
      <c r="C60" s="153" t="s">
        <v>98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</row>
    <row r="61" spans="3:16" ht="18" x14ac:dyDescent="0.25">
      <c r="C61" s="153" t="s">
        <v>99</v>
      </c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5"/>
    </row>
    <row r="62" spans="3:16" x14ac:dyDescent="0.25">
      <c r="C62" s="159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1"/>
    </row>
    <row r="63" spans="3:16" x14ac:dyDescent="0.25">
      <c r="C63" s="68"/>
      <c r="D63" s="69" t="s">
        <v>154</v>
      </c>
      <c r="E63" s="70"/>
      <c r="F63" s="70"/>
      <c r="G63" s="83"/>
      <c r="H63" s="83"/>
      <c r="I63" s="84"/>
      <c r="J63" s="74" t="s">
        <v>102</v>
      </c>
      <c r="K63" s="75" t="s">
        <v>172</v>
      </c>
      <c r="L63" s="75"/>
      <c r="M63" s="133"/>
      <c r="N63" s="133"/>
      <c r="O63" s="133"/>
      <c r="P63" s="134"/>
    </row>
    <row r="64" spans="3:16" x14ac:dyDescent="0.25">
      <c r="C64" s="162" t="s">
        <v>0</v>
      </c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4"/>
    </row>
    <row r="65" spans="3:16" ht="17.25" thickBot="1" x14ac:dyDescent="0.3">
      <c r="C65" s="2"/>
      <c r="D65" s="3" t="s">
        <v>100</v>
      </c>
      <c r="E65" s="4"/>
      <c r="F65" s="4"/>
      <c r="G65" s="30"/>
      <c r="H65" s="30"/>
      <c r="I65" s="31"/>
      <c r="J65" s="8" t="s">
        <v>101</v>
      </c>
      <c r="K65" s="9">
        <f>+K11</f>
        <v>2016</v>
      </c>
      <c r="L65" s="9"/>
      <c r="M65" s="135" t="s">
        <v>0</v>
      </c>
      <c r="N65" s="135"/>
      <c r="O65" s="135"/>
      <c r="P65" s="136"/>
    </row>
    <row r="66" spans="3:16" ht="35.25" customHeight="1" x14ac:dyDescent="0.25">
      <c r="C66" s="131" t="str">
        <f>+C13</f>
        <v>CODIFICACION PRESUPUESTAL</v>
      </c>
      <c r="D66" s="140" t="str">
        <f>+D13</f>
        <v>FUENTE</v>
      </c>
      <c r="E66" s="131" t="str">
        <f>+E13</f>
        <v>REC</v>
      </c>
      <c r="F66" s="131" t="str">
        <f>+F13</f>
        <v>DESCRIPCION</v>
      </c>
      <c r="G66" s="131" t="str">
        <f t="shared" ref="G66:P66" si="6">+G13</f>
        <v>APR. VIGENTE</v>
      </c>
      <c r="H66" s="131" t="str">
        <f t="shared" si="6"/>
        <v>CDP</v>
      </c>
      <c r="I66" s="131" t="str">
        <f t="shared" si="6"/>
        <v>% CDP vs APR. VIGENTE</v>
      </c>
      <c r="J66" s="131" t="str">
        <f t="shared" si="6"/>
        <v>APR. DISPONIBLE</v>
      </c>
      <c r="K66" s="131" t="str">
        <f t="shared" si="6"/>
        <v>COMPROMISO ACUMULADO</v>
      </c>
      <c r="L66" s="131" t="str">
        <f t="shared" si="6"/>
        <v>% COMPROMISO VS APR. VIGENTE</v>
      </c>
      <c r="M66" s="131" t="str">
        <f t="shared" si="6"/>
        <v>OBLIGACION ACUMULADA</v>
      </c>
      <c r="N66" s="131" t="str">
        <f t="shared" si="6"/>
        <v>% OBLIGACION VS APR. VIGENTE</v>
      </c>
      <c r="O66" s="131" t="str">
        <f t="shared" si="6"/>
        <v>PAGOS ACUMULADOS</v>
      </c>
      <c r="P66" s="131" t="str">
        <f t="shared" si="6"/>
        <v>% PAGOS VS APR. VIGENTE</v>
      </c>
    </row>
    <row r="67" spans="3:16" ht="26.25" customHeight="1" thickBot="1" x14ac:dyDescent="0.3">
      <c r="C67" s="132"/>
      <c r="D67" s="141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</row>
    <row r="68" spans="3:16" ht="17.25" thickBot="1" x14ac:dyDescent="0.3">
      <c r="C68" s="32" t="s">
        <v>106</v>
      </c>
      <c r="D68" s="124"/>
      <c r="E68" s="125"/>
      <c r="F68" s="65" t="s">
        <v>107</v>
      </c>
      <c r="G68" s="17">
        <f>SUM(G69:G71)</f>
        <v>43424690</v>
      </c>
      <c r="H68" s="17">
        <f>SUM(H69:H71)</f>
        <v>43344690</v>
      </c>
      <c r="I68" s="33">
        <f>+H68/$G68</f>
        <v>0.99815773008396835</v>
      </c>
      <c r="J68" s="17">
        <f>SUM(J69:J71)</f>
        <v>80000</v>
      </c>
      <c r="K68" s="17">
        <f>SUM(K69:K71)</f>
        <v>11021000</v>
      </c>
      <c r="L68" s="33">
        <f>+K68/$G68</f>
        <v>0.25379570930730883</v>
      </c>
      <c r="M68" s="17">
        <f>SUM(M69:M71)</f>
        <v>11021000</v>
      </c>
      <c r="N68" s="33">
        <f>+M68/$G68</f>
        <v>0.25379570930730883</v>
      </c>
      <c r="O68" s="17">
        <f>SUM(O69:O71)</f>
        <v>11021000</v>
      </c>
      <c r="P68" s="33">
        <f>+O68/$G68</f>
        <v>0.25379570930730883</v>
      </c>
    </row>
    <row r="69" spans="3:16" ht="17.25" thickBot="1" x14ac:dyDescent="0.3">
      <c r="C69" s="10" t="s">
        <v>148</v>
      </c>
      <c r="D69" s="11" t="s">
        <v>8</v>
      </c>
      <c r="E69" s="11">
        <v>10</v>
      </c>
      <c r="F69" s="12" t="s">
        <v>149</v>
      </c>
      <c r="G69" s="16">
        <v>80000</v>
      </c>
      <c r="H69" s="16">
        <v>0</v>
      </c>
      <c r="I69" s="34">
        <f>+H69/$G69</f>
        <v>0</v>
      </c>
      <c r="J69" s="16">
        <v>80000</v>
      </c>
      <c r="K69" s="16">
        <v>0</v>
      </c>
      <c r="L69" s="34">
        <f t="shared" ref="L69:L70" si="7">+K69/$G69</f>
        <v>0</v>
      </c>
      <c r="M69" s="16">
        <v>0</v>
      </c>
      <c r="N69" s="34">
        <f>+M69/$G69</f>
        <v>0</v>
      </c>
      <c r="O69" s="16">
        <v>0</v>
      </c>
      <c r="P69" s="34">
        <f>+O69/$G69</f>
        <v>0</v>
      </c>
    </row>
    <row r="70" spans="3:16" ht="17.25" thickBot="1" x14ac:dyDescent="0.3">
      <c r="C70" s="10" t="s">
        <v>55</v>
      </c>
      <c r="D70" s="11" t="s">
        <v>8</v>
      </c>
      <c r="E70" s="11" t="s">
        <v>9</v>
      </c>
      <c r="F70" s="12" t="s">
        <v>56</v>
      </c>
      <c r="G70" s="16">
        <v>43344690</v>
      </c>
      <c r="H70" s="16">
        <v>43344690</v>
      </c>
      <c r="I70" s="34">
        <f t="shared" ref="I70" si="8">+H70/$G70</f>
        <v>1</v>
      </c>
      <c r="J70" s="16">
        <v>0</v>
      </c>
      <c r="K70" s="16">
        <v>11021000</v>
      </c>
      <c r="L70" s="34">
        <f t="shared" si="7"/>
        <v>0.25426413246928287</v>
      </c>
      <c r="M70" s="16">
        <v>11021000</v>
      </c>
      <c r="N70" s="34">
        <f>+M70/$G70</f>
        <v>0.25426413246928287</v>
      </c>
      <c r="O70" s="16">
        <v>11021000</v>
      </c>
      <c r="P70" s="34">
        <f>+O70/$G70</f>
        <v>0.25426413246928287</v>
      </c>
    </row>
    <row r="71" spans="3:16" ht="17.25" thickBot="1" x14ac:dyDescent="0.3">
      <c r="C71" s="10"/>
      <c r="D71" s="11"/>
      <c r="E71" s="11"/>
      <c r="F71" s="12"/>
      <c r="G71" s="16"/>
      <c r="H71" s="16"/>
      <c r="I71" s="34"/>
      <c r="J71" s="16"/>
      <c r="K71" s="16"/>
      <c r="L71" s="34"/>
      <c r="M71" s="16"/>
      <c r="N71" s="34"/>
      <c r="O71" s="16"/>
      <c r="P71" s="34"/>
    </row>
    <row r="72" spans="3:16" ht="17.25" thickBot="1" x14ac:dyDescent="0.3">
      <c r="C72" s="142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4"/>
    </row>
    <row r="73" spans="3:16" ht="17.25" thickBot="1" x14ac:dyDescent="0.3">
      <c r="C73" s="32" t="s">
        <v>104</v>
      </c>
      <c r="D73" s="124"/>
      <c r="E73" s="125"/>
      <c r="F73" s="65" t="s">
        <v>105</v>
      </c>
      <c r="G73" s="17">
        <f>SUBTOTAL(9,G74:G97)</f>
        <v>138920822</v>
      </c>
      <c r="H73" s="17">
        <f>SUBTOTAL(9,H74:H97)</f>
        <v>126046045</v>
      </c>
      <c r="I73" s="33">
        <f>+H73/$G73</f>
        <v>0.90732291376738328</v>
      </c>
      <c r="J73" s="17">
        <f>SUBTOTAL(9,J74:J97)</f>
        <v>22102698</v>
      </c>
      <c r="K73" s="17">
        <f>SUBTOTAL(9,K74:K97)</f>
        <v>91924563</v>
      </c>
      <c r="L73" s="33">
        <f>+K73/$G73</f>
        <v>0.66170471551053733</v>
      </c>
      <c r="M73" s="17">
        <f>SUBTOTAL(9,M74:M97)</f>
        <v>21913703</v>
      </c>
      <c r="N73" s="33">
        <f>+M73/$G73</f>
        <v>0.15774239372122345</v>
      </c>
      <c r="O73" s="17">
        <f>SUBTOTAL(9,O74:O97)</f>
        <v>21913703</v>
      </c>
      <c r="P73" s="33">
        <f>+O73/$G73</f>
        <v>0.15774239372122345</v>
      </c>
    </row>
    <row r="74" spans="3:16" ht="17.25" thickBot="1" x14ac:dyDescent="0.3">
      <c r="C74" s="12" t="s">
        <v>166</v>
      </c>
      <c r="D74" s="11" t="s">
        <v>8</v>
      </c>
      <c r="E74" s="11">
        <v>10</v>
      </c>
      <c r="F74" s="57" t="s">
        <v>169</v>
      </c>
      <c r="G74" s="16">
        <v>1244683</v>
      </c>
      <c r="H74" s="16">
        <v>1244683</v>
      </c>
      <c r="I74" s="34">
        <f>+H74/$G74</f>
        <v>1</v>
      </c>
      <c r="J74" s="16">
        <v>0</v>
      </c>
      <c r="K74" s="16">
        <v>1244683</v>
      </c>
      <c r="L74" s="34">
        <f>+K74/$G74</f>
        <v>1</v>
      </c>
      <c r="M74" s="16">
        <v>0</v>
      </c>
      <c r="N74" s="34">
        <f>+M74/$G74</f>
        <v>0</v>
      </c>
      <c r="O74" s="16">
        <v>0</v>
      </c>
      <c r="P74" s="34">
        <f>+O74/$G74</f>
        <v>0</v>
      </c>
    </row>
    <row r="75" spans="3:16" ht="17.25" thickBot="1" x14ac:dyDescent="0.3">
      <c r="C75" s="12" t="s">
        <v>59</v>
      </c>
      <c r="D75" s="11" t="s">
        <v>8</v>
      </c>
      <c r="E75" s="11" t="s">
        <v>9</v>
      </c>
      <c r="F75" s="57" t="s">
        <v>60</v>
      </c>
      <c r="G75" s="16">
        <v>0</v>
      </c>
      <c r="H75" s="16">
        <v>0</v>
      </c>
      <c r="I75" s="34">
        <v>0</v>
      </c>
      <c r="J75" s="16">
        <v>0</v>
      </c>
      <c r="K75" s="16">
        <v>0</v>
      </c>
      <c r="L75" s="34">
        <v>0</v>
      </c>
      <c r="M75" s="16">
        <v>0</v>
      </c>
      <c r="N75" s="34">
        <v>0</v>
      </c>
      <c r="O75" s="16">
        <v>0</v>
      </c>
      <c r="P75" s="34">
        <v>0</v>
      </c>
    </row>
    <row r="76" spans="3:16" ht="17.25" thickBot="1" x14ac:dyDescent="0.3">
      <c r="C76" s="12" t="s">
        <v>61</v>
      </c>
      <c r="D76" s="11" t="s">
        <v>8</v>
      </c>
      <c r="E76" s="11" t="s">
        <v>9</v>
      </c>
      <c r="F76" s="57" t="s">
        <v>62</v>
      </c>
      <c r="G76" s="16">
        <v>8000000</v>
      </c>
      <c r="H76" s="16">
        <v>8000000</v>
      </c>
      <c r="I76" s="34">
        <f t="shared" ref="I76:I84" si="9">+H76/$G76</f>
        <v>1</v>
      </c>
      <c r="J76" s="16">
        <v>0</v>
      </c>
      <c r="K76" s="16">
        <v>8000000</v>
      </c>
      <c r="L76" s="34">
        <f t="shared" ref="L76:L93" si="10">+K76/$G76</f>
        <v>1</v>
      </c>
      <c r="M76" s="16">
        <v>249214</v>
      </c>
      <c r="N76" s="34">
        <f t="shared" ref="N76:N93" si="11">+M76/$G76</f>
        <v>3.1151749999999999E-2</v>
      </c>
      <c r="O76" s="16">
        <v>249214</v>
      </c>
      <c r="P76" s="34">
        <f t="shared" ref="P76:P93" si="12">+O76/$G76</f>
        <v>3.1151749999999999E-2</v>
      </c>
    </row>
    <row r="77" spans="3:16" ht="17.25" thickBot="1" x14ac:dyDescent="0.3">
      <c r="C77" s="12" t="s">
        <v>63</v>
      </c>
      <c r="D77" s="11" t="s">
        <v>8</v>
      </c>
      <c r="E77" s="11" t="s">
        <v>9</v>
      </c>
      <c r="F77" s="57" t="s">
        <v>64</v>
      </c>
      <c r="G77" s="16">
        <v>2774777</v>
      </c>
      <c r="H77" s="16">
        <v>0</v>
      </c>
      <c r="I77" s="34">
        <f t="shared" si="9"/>
        <v>0</v>
      </c>
      <c r="J77" s="16">
        <v>2774777</v>
      </c>
      <c r="K77" s="16">
        <v>0</v>
      </c>
      <c r="L77" s="34">
        <f t="shared" si="10"/>
        <v>0</v>
      </c>
      <c r="M77" s="16">
        <v>0</v>
      </c>
      <c r="N77" s="34">
        <f t="shared" si="11"/>
        <v>0</v>
      </c>
      <c r="O77" s="16">
        <v>0</v>
      </c>
      <c r="P77" s="34">
        <f t="shared" si="12"/>
        <v>0</v>
      </c>
    </row>
    <row r="78" spans="3:16" ht="17.25" thickBot="1" x14ac:dyDescent="0.3">
      <c r="C78" s="12" t="s">
        <v>65</v>
      </c>
      <c r="D78" s="11" t="s">
        <v>8</v>
      </c>
      <c r="E78" s="11" t="s">
        <v>9</v>
      </c>
      <c r="F78" s="57" t="s">
        <v>66</v>
      </c>
      <c r="G78" s="16">
        <v>3500000</v>
      </c>
      <c r="H78" s="16">
        <v>0</v>
      </c>
      <c r="I78" s="34">
        <f t="shared" si="9"/>
        <v>0</v>
      </c>
      <c r="J78" s="16">
        <v>3500000</v>
      </c>
      <c r="K78" s="16">
        <v>0</v>
      </c>
      <c r="L78" s="34">
        <f t="shared" si="10"/>
        <v>0</v>
      </c>
      <c r="M78" s="16">
        <v>0</v>
      </c>
      <c r="N78" s="34">
        <f t="shared" si="11"/>
        <v>0</v>
      </c>
      <c r="O78" s="16">
        <v>0</v>
      </c>
      <c r="P78" s="34">
        <f t="shared" si="12"/>
        <v>0</v>
      </c>
    </row>
    <row r="79" spans="3:16" ht="17.25" thickBot="1" x14ac:dyDescent="0.3">
      <c r="C79" s="12" t="s">
        <v>67</v>
      </c>
      <c r="D79" s="11" t="s">
        <v>8</v>
      </c>
      <c r="E79" s="11" t="s">
        <v>9</v>
      </c>
      <c r="F79" s="57" t="s">
        <v>68</v>
      </c>
      <c r="G79" s="16">
        <v>3500000</v>
      </c>
      <c r="H79" s="16">
        <v>0</v>
      </c>
      <c r="I79" s="34">
        <f t="shared" si="9"/>
        <v>0</v>
      </c>
      <c r="J79" s="16">
        <v>3500000</v>
      </c>
      <c r="K79" s="16">
        <v>0</v>
      </c>
      <c r="L79" s="34">
        <f t="shared" si="10"/>
        <v>0</v>
      </c>
      <c r="M79" s="16">
        <v>0</v>
      </c>
      <c r="N79" s="34">
        <f t="shared" si="11"/>
        <v>0</v>
      </c>
      <c r="O79" s="16">
        <v>0</v>
      </c>
      <c r="P79" s="34">
        <f t="shared" si="12"/>
        <v>0</v>
      </c>
    </row>
    <row r="80" spans="3:16" ht="32.25" customHeight="1" thickBot="1" x14ac:dyDescent="0.3">
      <c r="C80" s="12" t="s">
        <v>73</v>
      </c>
      <c r="D80" s="11" t="s">
        <v>8</v>
      </c>
      <c r="E80" s="11" t="s">
        <v>9</v>
      </c>
      <c r="F80" s="57" t="s">
        <v>74</v>
      </c>
      <c r="G80" s="16">
        <v>1700000</v>
      </c>
      <c r="H80" s="16">
        <v>0</v>
      </c>
      <c r="I80" s="34">
        <f t="shared" si="9"/>
        <v>0</v>
      </c>
      <c r="J80" s="16">
        <v>1700000</v>
      </c>
      <c r="K80" s="16">
        <v>0</v>
      </c>
      <c r="L80" s="34">
        <f t="shared" si="10"/>
        <v>0</v>
      </c>
      <c r="M80" s="16">
        <v>0</v>
      </c>
      <c r="N80" s="34">
        <f t="shared" si="11"/>
        <v>0</v>
      </c>
      <c r="O80" s="16">
        <v>0</v>
      </c>
      <c r="P80" s="34">
        <f t="shared" si="12"/>
        <v>0</v>
      </c>
    </row>
    <row r="81" spans="3:16" ht="17.25" thickBot="1" x14ac:dyDescent="0.3">
      <c r="C81" s="12" t="s">
        <v>75</v>
      </c>
      <c r="D81" s="11" t="s">
        <v>8</v>
      </c>
      <c r="E81" s="11" t="s">
        <v>9</v>
      </c>
      <c r="F81" s="57" t="s">
        <v>76</v>
      </c>
      <c r="G81" s="16">
        <v>32927750</v>
      </c>
      <c r="H81" s="16">
        <v>32927750</v>
      </c>
      <c r="I81" s="34">
        <f t="shared" si="9"/>
        <v>1</v>
      </c>
      <c r="J81" s="16">
        <v>0</v>
      </c>
      <c r="K81" s="16">
        <v>32927750</v>
      </c>
      <c r="L81" s="34">
        <f t="shared" si="10"/>
        <v>1</v>
      </c>
      <c r="M81" s="16">
        <v>13064131</v>
      </c>
      <c r="N81" s="34">
        <f t="shared" si="11"/>
        <v>0.39675140269225806</v>
      </c>
      <c r="O81" s="16">
        <v>13064131</v>
      </c>
      <c r="P81" s="34">
        <f t="shared" si="12"/>
        <v>0.39675140269225806</v>
      </c>
    </row>
    <row r="82" spans="3:16" ht="17.25" thickBot="1" x14ac:dyDescent="0.3">
      <c r="C82" s="12" t="s">
        <v>167</v>
      </c>
      <c r="D82" s="11" t="s">
        <v>8</v>
      </c>
      <c r="E82" s="11" t="s">
        <v>9</v>
      </c>
      <c r="F82" s="57" t="s">
        <v>170</v>
      </c>
      <c r="G82" s="16">
        <v>1200000</v>
      </c>
      <c r="H82" s="16">
        <v>1200000</v>
      </c>
      <c r="I82" s="34">
        <f t="shared" si="9"/>
        <v>1</v>
      </c>
      <c r="J82" s="16">
        <v>0</v>
      </c>
      <c r="K82" s="16">
        <v>0</v>
      </c>
      <c r="L82" s="34">
        <f t="shared" si="10"/>
        <v>0</v>
      </c>
      <c r="M82" s="16">
        <v>0</v>
      </c>
      <c r="N82" s="34">
        <f t="shared" si="11"/>
        <v>0</v>
      </c>
      <c r="O82" s="16">
        <v>0</v>
      </c>
      <c r="P82" s="34">
        <f t="shared" si="12"/>
        <v>0</v>
      </c>
    </row>
    <row r="83" spans="3:16" ht="17.25" thickBot="1" x14ac:dyDescent="0.3">
      <c r="C83" s="12" t="s">
        <v>77</v>
      </c>
      <c r="D83" s="11" t="s">
        <v>8</v>
      </c>
      <c r="E83" s="11" t="s">
        <v>9</v>
      </c>
      <c r="F83" s="57" t="s">
        <v>78</v>
      </c>
      <c r="G83" s="16">
        <v>2500000</v>
      </c>
      <c r="H83" s="16">
        <v>2500000</v>
      </c>
      <c r="I83" s="34">
        <f t="shared" si="9"/>
        <v>1</v>
      </c>
      <c r="J83" s="16">
        <v>0</v>
      </c>
      <c r="K83" s="16">
        <v>2500000</v>
      </c>
      <c r="L83" s="34">
        <f t="shared" si="10"/>
        <v>1</v>
      </c>
      <c r="M83" s="16">
        <v>2500000</v>
      </c>
      <c r="N83" s="34">
        <f t="shared" si="11"/>
        <v>1</v>
      </c>
      <c r="O83" s="16">
        <v>2500000</v>
      </c>
      <c r="P83" s="34">
        <f t="shared" si="12"/>
        <v>1</v>
      </c>
    </row>
    <row r="84" spans="3:16" ht="17.25" thickBot="1" x14ac:dyDescent="0.3">
      <c r="C84" s="12" t="s">
        <v>161</v>
      </c>
      <c r="D84" s="11" t="s">
        <v>8</v>
      </c>
      <c r="E84" s="11" t="s">
        <v>9</v>
      </c>
      <c r="F84" s="57" t="s">
        <v>160</v>
      </c>
      <c r="G84" s="16">
        <v>2000000</v>
      </c>
      <c r="H84" s="16">
        <v>600000</v>
      </c>
      <c r="I84" s="34">
        <f t="shared" si="9"/>
        <v>0.3</v>
      </c>
      <c r="J84" s="16">
        <v>1400000</v>
      </c>
      <c r="K84" s="16">
        <v>600000</v>
      </c>
      <c r="L84" s="34">
        <f t="shared" si="10"/>
        <v>0.3</v>
      </c>
      <c r="M84" s="16">
        <v>600000</v>
      </c>
      <c r="N84" s="34">
        <f t="shared" si="11"/>
        <v>0.3</v>
      </c>
      <c r="O84" s="16">
        <v>600000</v>
      </c>
      <c r="P84" s="34">
        <f t="shared" si="12"/>
        <v>0.3</v>
      </c>
    </row>
    <row r="85" spans="3:16" ht="17.25" thickBot="1" x14ac:dyDescent="0.3">
      <c r="C85" s="12" t="s">
        <v>79</v>
      </c>
      <c r="D85" s="11" t="s">
        <v>8</v>
      </c>
      <c r="E85" s="11" t="s">
        <v>9</v>
      </c>
      <c r="F85" s="57" t="s">
        <v>80</v>
      </c>
      <c r="G85" s="16">
        <v>6408000</v>
      </c>
      <c r="H85" s="16">
        <v>6408000</v>
      </c>
      <c r="I85" s="34">
        <f t="shared" ref="I85:I93" si="13">+H85/$G85</f>
        <v>1</v>
      </c>
      <c r="J85" s="16">
        <v>0</v>
      </c>
      <c r="K85" s="16">
        <v>908530</v>
      </c>
      <c r="L85" s="34">
        <f t="shared" si="10"/>
        <v>0.14178058676654182</v>
      </c>
      <c r="M85" s="16">
        <v>908530</v>
      </c>
      <c r="N85" s="34">
        <f t="shared" si="11"/>
        <v>0.14178058676654182</v>
      </c>
      <c r="O85" s="16">
        <v>908530</v>
      </c>
      <c r="P85" s="34">
        <f t="shared" si="12"/>
        <v>0.14178058676654182</v>
      </c>
    </row>
    <row r="86" spans="3:16" ht="17.25" thickBot="1" x14ac:dyDescent="0.3">
      <c r="C86" s="12" t="s">
        <v>81</v>
      </c>
      <c r="D86" s="11" t="s">
        <v>8</v>
      </c>
      <c r="E86" s="11" t="s">
        <v>9</v>
      </c>
      <c r="F86" s="57" t="s">
        <v>82</v>
      </c>
      <c r="G86" s="16">
        <v>18000000</v>
      </c>
      <c r="H86" s="16">
        <v>18000000</v>
      </c>
      <c r="I86" s="34">
        <f t="shared" si="13"/>
        <v>1</v>
      </c>
      <c r="J86" s="16">
        <v>0</v>
      </c>
      <c r="K86" s="16">
        <v>2686970</v>
      </c>
      <c r="L86" s="34">
        <f t="shared" si="10"/>
        <v>0.14927611111111111</v>
      </c>
      <c r="M86" s="16">
        <v>2686970</v>
      </c>
      <c r="N86" s="34">
        <f t="shared" si="11"/>
        <v>0.14927611111111111</v>
      </c>
      <c r="O86" s="16">
        <v>2686970</v>
      </c>
      <c r="P86" s="34">
        <f t="shared" si="12"/>
        <v>0.14927611111111111</v>
      </c>
    </row>
    <row r="87" spans="3:16" ht="17.25" thickBot="1" x14ac:dyDescent="0.3">
      <c r="C87" s="12" t="s">
        <v>83</v>
      </c>
      <c r="D87" s="11" t="s">
        <v>8</v>
      </c>
      <c r="E87" s="11" t="s">
        <v>9</v>
      </c>
      <c r="F87" s="57" t="s">
        <v>84</v>
      </c>
      <c r="G87" s="16">
        <v>4293362</v>
      </c>
      <c r="H87" s="16">
        <v>4293362</v>
      </c>
      <c r="I87" s="34">
        <f t="shared" si="13"/>
        <v>1</v>
      </c>
      <c r="J87" s="16">
        <v>0</v>
      </c>
      <c r="K87" s="16">
        <v>1566888</v>
      </c>
      <c r="L87" s="34">
        <f t="shared" si="10"/>
        <v>0.36495594827550065</v>
      </c>
      <c r="M87" s="16">
        <v>1566888</v>
      </c>
      <c r="N87" s="34">
        <f t="shared" si="11"/>
        <v>0.36495594827550065</v>
      </c>
      <c r="O87" s="16">
        <v>1566888</v>
      </c>
      <c r="P87" s="34">
        <f t="shared" si="12"/>
        <v>0.36495594827550065</v>
      </c>
    </row>
    <row r="88" spans="3:16" ht="17.25" thickBot="1" x14ac:dyDescent="0.3">
      <c r="C88" s="12" t="s">
        <v>85</v>
      </c>
      <c r="D88" s="11" t="s">
        <v>8</v>
      </c>
      <c r="E88" s="11" t="s">
        <v>9</v>
      </c>
      <c r="F88" s="57" t="s">
        <v>86</v>
      </c>
      <c r="G88" s="16">
        <v>2300000</v>
      </c>
      <c r="H88" s="16">
        <v>2300000</v>
      </c>
      <c r="I88" s="34">
        <f t="shared" si="13"/>
        <v>1</v>
      </c>
      <c r="J88" s="16">
        <v>0</v>
      </c>
      <c r="K88" s="16">
        <v>337970</v>
      </c>
      <c r="L88" s="34">
        <f t="shared" si="10"/>
        <v>0.14694347826086956</v>
      </c>
      <c r="M88" s="16">
        <v>337970</v>
      </c>
      <c r="N88" s="34">
        <f t="shared" si="11"/>
        <v>0.14694347826086956</v>
      </c>
      <c r="O88" s="16">
        <v>337970</v>
      </c>
      <c r="P88" s="34">
        <f t="shared" si="12"/>
        <v>0.14694347826086956</v>
      </c>
    </row>
    <row r="89" spans="3:16" ht="17.25" thickBot="1" x14ac:dyDescent="0.3">
      <c r="C89" s="12" t="s">
        <v>87</v>
      </c>
      <c r="D89" s="11" t="s">
        <v>8</v>
      </c>
      <c r="E89" s="11" t="s">
        <v>9</v>
      </c>
      <c r="F89" s="57" t="s">
        <v>88</v>
      </c>
      <c r="G89" s="16">
        <v>0</v>
      </c>
      <c r="H89" s="16">
        <v>0</v>
      </c>
      <c r="I89" s="34">
        <v>0</v>
      </c>
      <c r="J89" s="16">
        <v>0</v>
      </c>
      <c r="K89" s="16">
        <v>0</v>
      </c>
      <c r="L89" s="34">
        <v>0</v>
      </c>
      <c r="M89" s="16">
        <v>0</v>
      </c>
      <c r="N89" s="34">
        <v>0</v>
      </c>
      <c r="O89" s="16">
        <v>0</v>
      </c>
      <c r="P89" s="34">
        <v>0</v>
      </c>
    </row>
    <row r="90" spans="3:16" ht="17.25" thickBot="1" x14ac:dyDescent="0.3">
      <c r="C90" s="12" t="s">
        <v>89</v>
      </c>
      <c r="D90" s="11" t="s">
        <v>8</v>
      </c>
      <c r="E90" s="11" t="s">
        <v>9</v>
      </c>
      <c r="F90" s="57" t="s">
        <v>90</v>
      </c>
      <c r="G90" s="16">
        <v>3500000</v>
      </c>
      <c r="H90" s="16">
        <v>3500000</v>
      </c>
      <c r="I90" s="34">
        <f t="shared" si="13"/>
        <v>1</v>
      </c>
      <c r="J90" s="16">
        <v>0</v>
      </c>
      <c r="K90" s="16">
        <v>1201275</v>
      </c>
      <c r="L90" s="34">
        <f t="shared" si="10"/>
        <v>0.34322142857142857</v>
      </c>
      <c r="M90" s="16">
        <v>0</v>
      </c>
      <c r="N90" s="34">
        <f t="shared" si="11"/>
        <v>0</v>
      </c>
      <c r="O90" s="16">
        <v>0</v>
      </c>
      <c r="P90" s="34">
        <f t="shared" si="12"/>
        <v>0</v>
      </c>
    </row>
    <row r="91" spans="3:16" ht="17.25" thickBot="1" x14ac:dyDescent="0.3">
      <c r="C91" s="12" t="s">
        <v>91</v>
      </c>
      <c r="D91" s="11" t="s">
        <v>8</v>
      </c>
      <c r="E91" s="11" t="s">
        <v>9</v>
      </c>
      <c r="F91" s="57" t="s">
        <v>92</v>
      </c>
      <c r="G91" s="16">
        <v>4000000</v>
      </c>
      <c r="H91" s="16">
        <v>4000000</v>
      </c>
      <c r="I91" s="34">
        <f t="shared" si="13"/>
        <v>1</v>
      </c>
      <c r="J91" s="16">
        <v>0</v>
      </c>
      <c r="K91" s="16">
        <v>1676972</v>
      </c>
      <c r="L91" s="34">
        <f t="shared" si="10"/>
        <v>0.41924299999999998</v>
      </c>
      <c r="M91" s="16">
        <v>0</v>
      </c>
      <c r="N91" s="34">
        <f t="shared" si="11"/>
        <v>0</v>
      </c>
      <c r="O91" s="16">
        <v>0</v>
      </c>
      <c r="P91" s="34">
        <f t="shared" si="12"/>
        <v>0</v>
      </c>
    </row>
    <row r="92" spans="3:16" ht="17.25" thickBot="1" x14ac:dyDescent="0.3">
      <c r="C92" s="12" t="s">
        <v>93</v>
      </c>
      <c r="D92" s="11" t="s">
        <v>8</v>
      </c>
      <c r="E92" s="11" t="s">
        <v>9</v>
      </c>
      <c r="F92" s="57" t="s">
        <v>94</v>
      </c>
      <c r="G92" s="16">
        <v>4000000</v>
      </c>
      <c r="H92" s="16">
        <v>4000000</v>
      </c>
      <c r="I92" s="34">
        <f t="shared" si="13"/>
        <v>1</v>
      </c>
      <c r="J92" s="16">
        <v>0</v>
      </c>
      <c r="K92" s="16">
        <v>1201275</v>
      </c>
      <c r="L92" s="34">
        <f t="shared" si="10"/>
        <v>0.30031875000000002</v>
      </c>
      <c r="M92" s="16">
        <v>0</v>
      </c>
      <c r="N92" s="34">
        <f t="shared" si="11"/>
        <v>0</v>
      </c>
      <c r="O92" s="16">
        <v>0</v>
      </c>
      <c r="P92" s="34">
        <f t="shared" si="12"/>
        <v>0</v>
      </c>
    </row>
    <row r="93" spans="3:16" ht="17.25" thickBot="1" x14ac:dyDescent="0.3">
      <c r="C93" s="12" t="s">
        <v>168</v>
      </c>
      <c r="D93" s="11" t="s">
        <v>8</v>
      </c>
      <c r="E93" s="11" t="s">
        <v>9</v>
      </c>
      <c r="F93" s="57" t="s">
        <v>171</v>
      </c>
      <c r="G93" s="16">
        <v>37072250</v>
      </c>
      <c r="H93" s="16">
        <v>37072250</v>
      </c>
      <c r="I93" s="34">
        <f t="shared" si="13"/>
        <v>1</v>
      </c>
      <c r="J93" s="16">
        <v>0</v>
      </c>
      <c r="K93" s="16">
        <v>37072250</v>
      </c>
      <c r="L93" s="34">
        <f t="shared" si="10"/>
        <v>1</v>
      </c>
      <c r="M93" s="16">
        <v>0</v>
      </c>
      <c r="N93" s="34">
        <f t="shared" si="11"/>
        <v>0</v>
      </c>
      <c r="O93" s="16">
        <v>0</v>
      </c>
      <c r="P93" s="34">
        <f t="shared" si="12"/>
        <v>0</v>
      </c>
    </row>
    <row r="94" spans="3:16" ht="17.25" thickBot="1" x14ac:dyDescent="0.3">
      <c r="C94" s="12" t="s">
        <v>95</v>
      </c>
      <c r="D94" s="11" t="s">
        <v>8</v>
      </c>
      <c r="E94" s="11" t="s">
        <v>9</v>
      </c>
      <c r="F94" s="57" t="s">
        <v>96</v>
      </c>
      <c r="G94" s="16">
        <v>0</v>
      </c>
      <c r="H94" s="16">
        <v>0</v>
      </c>
      <c r="I94" s="34">
        <v>0</v>
      </c>
      <c r="J94" s="16">
        <v>9227921</v>
      </c>
      <c r="K94" s="16">
        <v>0</v>
      </c>
      <c r="L94" s="34">
        <v>0</v>
      </c>
      <c r="M94" s="16">
        <v>0</v>
      </c>
      <c r="N94" s="34">
        <v>0</v>
      </c>
      <c r="O94" s="16">
        <v>0</v>
      </c>
      <c r="P94" s="34">
        <v>0</v>
      </c>
    </row>
    <row r="95" spans="3:16" ht="17.25" thickBot="1" x14ac:dyDescent="0.3">
      <c r="C95" s="10"/>
      <c r="D95" s="11"/>
      <c r="E95" s="11"/>
      <c r="F95" s="57"/>
      <c r="G95" s="16"/>
      <c r="H95" s="16"/>
      <c r="I95" s="34"/>
      <c r="J95" s="16"/>
      <c r="K95" s="16"/>
      <c r="L95" s="34"/>
      <c r="M95" s="16"/>
      <c r="N95" s="34"/>
      <c r="O95" s="16"/>
      <c r="P95" s="34"/>
    </row>
    <row r="96" spans="3:16" ht="17.25" thickBot="1" x14ac:dyDescent="0.3">
      <c r="C96" s="10"/>
      <c r="D96" s="11"/>
      <c r="E96" s="11"/>
      <c r="F96" s="57"/>
      <c r="G96" s="16"/>
      <c r="H96" s="16"/>
      <c r="I96" s="34"/>
      <c r="J96" s="16"/>
      <c r="K96" s="16"/>
      <c r="L96" s="34"/>
      <c r="M96" s="16"/>
      <c r="N96" s="34"/>
      <c r="O96" s="16"/>
      <c r="P96" s="34"/>
    </row>
    <row r="97" spans="3:16" ht="17.25" thickBot="1" x14ac:dyDescent="0.3">
      <c r="C97" s="10"/>
      <c r="D97" s="11"/>
      <c r="E97" s="11"/>
      <c r="F97" s="57"/>
      <c r="G97" s="16"/>
      <c r="H97" s="16"/>
      <c r="I97" s="34"/>
      <c r="J97" s="16"/>
      <c r="K97" s="16"/>
      <c r="L97" s="34"/>
      <c r="M97" s="16"/>
      <c r="N97" s="34"/>
      <c r="O97" s="16"/>
      <c r="P97" s="34"/>
    </row>
    <row r="98" spans="3:16" ht="24" customHeight="1" thickBot="1" x14ac:dyDescent="0.3">
      <c r="C98" s="126" t="s">
        <v>103</v>
      </c>
      <c r="D98" s="127"/>
      <c r="E98" s="127"/>
      <c r="F98" s="128"/>
      <c r="G98" s="17">
        <f>+G73+G68</f>
        <v>182345512</v>
      </c>
      <c r="H98" s="17">
        <f>+H73+H68</f>
        <v>169390735</v>
      </c>
      <c r="I98" s="33">
        <f>+H98/$G98</f>
        <v>0.92895478008803423</v>
      </c>
      <c r="J98" s="17">
        <f>+J73+J68</f>
        <v>22182698</v>
      </c>
      <c r="K98" s="17">
        <f>+K73+K68</f>
        <v>102945563</v>
      </c>
      <c r="L98" s="33">
        <f>+K98/$G98</f>
        <v>0.56456318486193402</v>
      </c>
      <c r="M98" s="17">
        <f>+M73+M68</f>
        <v>32934703</v>
      </c>
      <c r="N98" s="33">
        <f>+M98/$G98</f>
        <v>0.18061702006682787</v>
      </c>
      <c r="O98" s="17">
        <f>+O73+O68</f>
        <v>32934703</v>
      </c>
      <c r="P98" s="33">
        <f t="shared" ref="P98" si="14">+O98/$G98</f>
        <v>0.18061702006682787</v>
      </c>
    </row>
    <row r="99" spans="3:16" x14ac:dyDescent="0.25">
      <c r="C99" s="19"/>
      <c r="D99" s="20"/>
      <c r="E99" s="20"/>
      <c r="F99" s="20"/>
      <c r="G99" s="21"/>
      <c r="H99" s="21"/>
      <c r="I99" s="22"/>
      <c r="J99" s="21"/>
      <c r="K99" s="21"/>
      <c r="L99" s="21"/>
      <c r="M99" s="21"/>
      <c r="N99" s="21"/>
      <c r="O99" s="21"/>
      <c r="P99" s="23"/>
    </row>
    <row r="100" spans="3:16" x14ac:dyDescent="0.25">
      <c r="C100" s="24"/>
      <c r="D100" s="25"/>
      <c r="E100" s="25"/>
      <c r="F100" s="25"/>
      <c r="G100" s="26"/>
      <c r="H100" s="26"/>
      <c r="I100" s="27"/>
      <c r="J100" s="26"/>
      <c r="K100" s="26"/>
      <c r="L100" s="26"/>
      <c r="M100" s="26"/>
      <c r="N100" s="26"/>
      <c r="O100" s="26"/>
      <c r="P100" s="28"/>
    </row>
    <row r="101" spans="3:16" x14ac:dyDescent="0.25">
      <c r="C101" s="156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8"/>
    </row>
    <row r="102" spans="3:16" ht="17.25" thickBot="1" x14ac:dyDescent="0.3">
      <c r="C102" s="77" t="s">
        <v>137</v>
      </c>
      <c r="D102" s="78"/>
      <c r="E102" s="79"/>
      <c r="F102" s="79"/>
      <c r="G102" s="79"/>
      <c r="H102" s="129"/>
      <c r="I102" s="129"/>
      <c r="J102" s="129"/>
      <c r="K102" s="129"/>
      <c r="L102" s="129"/>
      <c r="M102" s="129"/>
      <c r="N102" s="129"/>
      <c r="O102" s="129"/>
      <c r="P102" s="130"/>
    </row>
    <row r="103" spans="3:16" x14ac:dyDescent="0.25">
      <c r="C103" s="80"/>
      <c r="D103" s="81"/>
      <c r="E103" s="29"/>
      <c r="F103" s="29"/>
      <c r="G103" s="29"/>
      <c r="H103" s="82"/>
      <c r="I103" s="82"/>
      <c r="J103" s="82"/>
      <c r="K103" s="82"/>
      <c r="L103" s="82"/>
      <c r="M103" s="82"/>
      <c r="N103" s="82"/>
      <c r="O103" s="82"/>
      <c r="P103" s="82"/>
    </row>
    <row r="104" spans="3:16" x14ac:dyDescent="0.25">
      <c r="C104" s="80"/>
      <c r="D104" s="81"/>
      <c r="E104" s="29"/>
      <c r="F104" s="29"/>
      <c r="G104" s="29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3:16" x14ac:dyDescent="0.25">
      <c r="C105" s="80"/>
      <c r="D105" s="81"/>
      <c r="E105" s="29"/>
      <c r="F105" s="29"/>
      <c r="G105" s="29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3:16" x14ac:dyDescent="0.25">
      <c r="C106" s="80"/>
      <c r="D106" s="81"/>
      <c r="E106" s="29"/>
      <c r="F106" s="29"/>
      <c r="G106" s="29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3:16" x14ac:dyDescent="0.25">
      <c r="C107" s="80"/>
      <c r="D107" s="81"/>
      <c r="E107" s="29"/>
      <c r="F107" s="29"/>
      <c r="G107" s="29"/>
      <c r="H107" s="82"/>
      <c r="I107" s="82"/>
      <c r="J107" s="82"/>
      <c r="K107" s="82"/>
      <c r="L107" s="82"/>
      <c r="M107" s="82"/>
      <c r="N107" s="82"/>
      <c r="O107" s="82"/>
      <c r="P107" s="82"/>
    </row>
    <row r="108" spans="3:16" x14ac:dyDescent="0.25">
      <c r="C108" s="80"/>
      <c r="D108" s="81"/>
      <c r="E108" s="29"/>
      <c r="F108" s="29"/>
      <c r="G108" s="29"/>
      <c r="H108" s="82"/>
      <c r="I108" s="82"/>
      <c r="J108" s="82"/>
      <c r="K108" s="82"/>
      <c r="L108" s="82"/>
      <c r="M108" s="82"/>
      <c r="N108" s="82"/>
      <c r="O108" s="82"/>
      <c r="P108" s="82"/>
    </row>
    <row r="109" spans="3:16" x14ac:dyDescent="0.25">
      <c r="C109" s="80"/>
      <c r="D109" s="81"/>
      <c r="E109" s="29"/>
      <c r="F109" s="29"/>
      <c r="G109" s="29"/>
      <c r="H109" s="82"/>
      <c r="I109" s="82"/>
      <c r="J109" s="82"/>
      <c r="K109" s="82"/>
      <c r="L109" s="82"/>
      <c r="M109" s="82"/>
      <c r="N109" s="82"/>
      <c r="O109" s="82"/>
      <c r="P109" s="82"/>
    </row>
    <row r="110" spans="3:16" ht="17.25" thickBot="1" x14ac:dyDescent="0.3">
      <c r="C110" s="80"/>
      <c r="D110" s="81"/>
      <c r="E110" s="29"/>
      <c r="F110" s="29"/>
      <c r="G110" s="29"/>
      <c r="H110" s="82"/>
      <c r="I110" s="82"/>
      <c r="J110" s="82"/>
      <c r="K110" s="82"/>
      <c r="L110" s="82"/>
      <c r="M110" s="82"/>
      <c r="N110" s="85"/>
      <c r="O110" s="82"/>
      <c r="P110" s="82"/>
    </row>
    <row r="111" spans="3:16" x14ac:dyDescent="0.25">
      <c r="C111" s="150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2"/>
    </row>
    <row r="112" spans="3:16" ht="18" x14ac:dyDescent="0.25">
      <c r="C112" s="153" t="s">
        <v>98</v>
      </c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5"/>
    </row>
    <row r="113" spans="3:16" ht="18" x14ac:dyDescent="0.25">
      <c r="C113" s="153" t="s">
        <v>99</v>
      </c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5"/>
    </row>
    <row r="114" spans="3:16" x14ac:dyDescent="0.25">
      <c r="C114" s="68"/>
      <c r="D114" s="69" t="s">
        <v>154</v>
      </c>
      <c r="E114" s="70"/>
      <c r="F114" s="70"/>
      <c r="G114" s="83"/>
      <c r="H114" s="83"/>
      <c r="I114" s="84"/>
      <c r="J114" s="74" t="s">
        <v>102</v>
      </c>
      <c r="K114" s="75" t="str">
        <f>+K63</f>
        <v>ENERO A MARZO</v>
      </c>
      <c r="L114" s="75"/>
      <c r="M114" s="133"/>
      <c r="N114" s="133"/>
      <c r="O114" s="133"/>
      <c r="P114" s="134"/>
    </row>
    <row r="115" spans="3:16" ht="17.25" thickBot="1" x14ac:dyDescent="0.3">
      <c r="C115" s="2"/>
      <c r="D115" s="3" t="s">
        <v>100</v>
      </c>
      <c r="E115" s="4"/>
      <c r="F115" s="4"/>
      <c r="G115" s="30"/>
      <c r="H115" s="30"/>
      <c r="I115" s="31"/>
      <c r="J115" s="8" t="s">
        <v>101</v>
      </c>
      <c r="K115" s="9">
        <f>+K11</f>
        <v>2016</v>
      </c>
      <c r="L115" s="35"/>
      <c r="M115" s="135" t="s">
        <v>0</v>
      </c>
      <c r="N115" s="135"/>
      <c r="O115" s="135"/>
      <c r="P115" s="136"/>
    </row>
    <row r="116" spans="3:16" ht="17.25" thickBot="1" x14ac:dyDescent="0.3">
      <c r="C116" s="147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9"/>
    </row>
    <row r="117" spans="3:16" x14ac:dyDescent="0.25">
      <c r="C117" s="131" t="str">
        <f t="shared" ref="C117:P117" si="15">+C66</f>
        <v>CODIFICACION PRESUPUESTAL</v>
      </c>
      <c r="D117" s="131" t="str">
        <f t="shared" si="15"/>
        <v>FUENTE</v>
      </c>
      <c r="E117" s="131" t="str">
        <f t="shared" si="15"/>
        <v>REC</v>
      </c>
      <c r="F117" s="131" t="str">
        <f t="shared" si="15"/>
        <v>DESCRIPCION</v>
      </c>
      <c r="G117" s="131" t="str">
        <f t="shared" si="15"/>
        <v>APR. VIGENTE</v>
      </c>
      <c r="H117" s="131" t="str">
        <f t="shared" si="15"/>
        <v>CDP</v>
      </c>
      <c r="I117" s="131" t="str">
        <f t="shared" si="15"/>
        <v>% CDP vs APR. VIGENTE</v>
      </c>
      <c r="J117" s="131" t="str">
        <f t="shared" si="15"/>
        <v>APR. DISPONIBLE</v>
      </c>
      <c r="K117" s="131" t="str">
        <f t="shared" si="15"/>
        <v>COMPROMISO ACUMULADO</v>
      </c>
      <c r="L117" s="131" t="str">
        <f t="shared" si="15"/>
        <v>% COMPROMISO VS APR. VIGENTE</v>
      </c>
      <c r="M117" s="131" t="str">
        <f t="shared" si="15"/>
        <v>OBLIGACION ACUMULADA</v>
      </c>
      <c r="N117" s="131" t="str">
        <f t="shared" si="15"/>
        <v>% OBLIGACION VS APR. VIGENTE</v>
      </c>
      <c r="O117" s="131" t="str">
        <f t="shared" si="15"/>
        <v>PAGOS ACUMULADOS</v>
      </c>
      <c r="P117" s="131" t="str">
        <f t="shared" si="15"/>
        <v>% PAGOS VS APR. VIGENTE</v>
      </c>
    </row>
    <row r="118" spans="3:16" ht="25.5" customHeight="1" thickBot="1" x14ac:dyDescent="0.3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3:16" s="86" customFormat="1" ht="18" customHeight="1" thickBot="1" x14ac:dyDescent="0.3">
      <c r="C119" s="32" t="s">
        <v>106</v>
      </c>
      <c r="D119" s="124"/>
      <c r="E119" s="125"/>
      <c r="F119" s="65" t="s">
        <v>107</v>
      </c>
      <c r="G119" s="17">
        <f>+G121+G120</f>
        <v>7883882</v>
      </c>
      <c r="H119" s="17">
        <f>+H121+H120</f>
        <v>7655310</v>
      </c>
      <c r="I119" s="36">
        <f>+H119/$G119</f>
        <v>0.97100768377811841</v>
      </c>
      <c r="J119" s="17">
        <f>+J121+J120</f>
        <v>228572</v>
      </c>
      <c r="K119" s="17">
        <f t="shared" ref="K119" si="16">+K121+K120</f>
        <v>0</v>
      </c>
      <c r="L119" s="36">
        <f>+K119/$G119</f>
        <v>0</v>
      </c>
      <c r="M119" s="17">
        <f>+M120</f>
        <v>0</v>
      </c>
      <c r="N119" s="36">
        <f>+M119/$G119</f>
        <v>0</v>
      </c>
      <c r="O119" s="17">
        <f>+O121+O120</f>
        <v>0</v>
      </c>
      <c r="P119" s="36">
        <f>+O119/$G119</f>
        <v>0</v>
      </c>
    </row>
    <row r="120" spans="3:16" s="86" customFormat="1" ht="19.5" customHeight="1" thickBot="1" x14ac:dyDescent="0.3">
      <c r="C120" s="10" t="s">
        <v>55</v>
      </c>
      <c r="D120" s="11" t="s">
        <v>57</v>
      </c>
      <c r="E120" s="11" t="s">
        <v>58</v>
      </c>
      <c r="F120" s="12" t="s">
        <v>56</v>
      </c>
      <c r="G120" s="16">
        <v>7883882</v>
      </c>
      <c r="H120" s="94">
        <v>7655310</v>
      </c>
      <c r="I120" s="37">
        <f>+H120/$G120</f>
        <v>0.97100768377811841</v>
      </c>
      <c r="J120" s="94">
        <v>228572</v>
      </c>
      <c r="K120" s="16">
        <v>0</v>
      </c>
      <c r="L120" s="37">
        <f>+K120/$G120</f>
        <v>0</v>
      </c>
      <c r="M120" s="16">
        <v>0</v>
      </c>
      <c r="N120" s="37">
        <f>+M120/$G120</f>
        <v>0</v>
      </c>
      <c r="O120" s="16">
        <v>0</v>
      </c>
      <c r="P120" s="37">
        <f>+O120/$G120</f>
        <v>0</v>
      </c>
    </row>
    <row r="121" spans="3:16" ht="17.25" thickBot="1" x14ac:dyDescent="0.3">
      <c r="C121" s="10"/>
      <c r="D121" s="11"/>
      <c r="E121" s="11"/>
      <c r="F121" s="12"/>
      <c r="G121" s="16"/>
      <c r="H121" s="16"/>
      <c r="I121" s="37"/>
      <c r="J121" s="16"/>
      <c r="K121" s="16"/>
      <c r="L121" s="37"/>
      <c r="M121" s="16"/>
      <c r="N121" s="37"/>
      <c r="O121" s="16"/>
      <c r="P121" s="37"/>
    </row>
    <row r="122" spans="3:16" ht="10.5" customHeight="1" thickBot="1" x14ac:dyDescent="0.3"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4"/>
    </row>
    <row r="123" spans="3:16" s="74" customFormat="1" ht="18" customHeight="1" thickBot="1" x14ac:dyDescent="0.3">
      <c r="C123" s="32" t="s">
        <v>104</v>
      </c>
      <c r="D123" s="124"/>
      <c r="E123" s="125"/>
      <c r="F123" s="65" t="s">
        <v>105</v>
      </c>
      <c r="G123" s="17">
        <f>SUBTOTAL(9,G124:G146)</f>
        <v>198130494</v>
      </c>
      <c r="H123" s="17">
        <f>SUBTOTAL(9,H124:H146)</f>
        <v>86104922</v>
      </c>
      <c r="I123" s="36">
        <f>+H123/$G123</f>
        <v>0.43458692431261997</v>
      </c>
      <c r="J123" s="17">
        <f>SUBTOTAL(9,J124:J146)</f>
        <v>112025572</v>
      </c>
      <c r="K123" s="17">
        <f>SUBTOTAL(9,K124:K146)</f>
        <v>53176163</v>
      </c>
      <c r="L123" s="36">
        <f>+K123/$G123</f>
        <v>0.26838959478897784</v>
      </c>
      <c r="M123" s="17">
        <f>SUBTOTAL(9,M124:M146)</f>
        <v>9413650</v>
      </c>
      <c r="N123" s="36">
        <f>+M123/$G123</f>
        <v>4.7512373335121247E-2</v>
      </c>
      <c r="O123" s="17">
        <f>SUBTOTAL(9,O124:O146)</f>
        <v>9413650</v>
      </c>
      <c r="P123" s="36">
        <f>+O123/$G123</f>
        <v>4.7512373335121247E-2</v>
      </c>
    </row>
    <row r="124" spans="3:16" ht="17.25" thickBot="1" x14ac:dyDescent="0.3">
      <c r="C124" s="10" t="s">
        <v>166</v>
      </c>
      <c r="D124" s="11" t="s">
        <v>57</v>
      </c>
      <c r="E124" s="11" t="s">
        <v>58</v>
      </c>
      <c r="F124" s="12" t="s">
        <v>169</v>
      </c>
      <c r="G124" s="16">
        <v>29572079</v>
      </c>
      <c r="H124" s="16">
        <v>434477</v>
      </c>
      <c r="I124" s="37">
        <f>+H124/$G124</f>
        <v>1.4692135781187382E-2</v>
      </c>
      <c r="J124" s="16">
        <v>29137602</v>
      </c>
      <c r="K124" s="16">
        <v>434477</v>
      </c>
      <c r="L124" s="37">
        <f>+K124/$G124</f>
        <v>1.4692135781187382E-2</v>
      </c>
      <c r="M124" s="16">
        <v>0</v>
      </c>
      <c r="N124" s="37">
        <f>+M124/$G124</f>
        <v>0</v>
      </c>
      <c r="O124" s="16">
        <v>0</v>
      </c>
      <c r="P124" s="37">
        <f>+O124/$G124</f>
        <v>0</v>
      </c>
    </row>
    <row r="125" spans="3:16" ht="17.25" thickBot="1" x14ac:dyDescent="0.3">
      <c r="C125" s="10" t="s">
        <v>63</v>
      </c>
      <c r="D125" s="11" t="s">
        <v>57</v>
      </c>
      <c r="E125" s="11" t="s">
        <v>58</v>
      </c>
      <c r="F125" s="12" t="s">
        <v>64</v>
      </c>
      <c r="G125" s="16">
        <v>10000000</v>
      </c>
      <c r="H125" s="16">
        <v>0</v>
      </c>
      <c r="I125" s="37">
        <f t="shared" ref="I125:I146" si="17">+H125/$G125</f>
        <v>0</v>
      </c>
      <c r="J125" s="16">
        <v>10000000</v>
      </c>
      <c r="K125" s="16">
        <v>0</v>
      </c>
      <c r="L125" s="37">
        <f t="shared" ref="L125:L146" si="18">+K125/$G125</f>
        <v>0</v>
      </c>
      <c r="M125" s="16">
        <v>0</v>
      </c>
      <c r="N125" s="37">
        <f t="shared" ref="N125:N146" si="19">+M125/$G125</f>
        <v>0</v>
      </c>
      <c r="O125" s="16">
        <v>0</v>
      </c>
      <c r="P125" s="37">
        <f t="shared" ref="P125:P146" si="20">+O125/$G125</f>
        <v>0</v>
      </c>
    </row>
    <row r="126" spans="3:16" ht="17.25" thickBot="1" x14ac:dyDescent="0.3">
      <c r="C126" s="10" t="s">
        <v>65</v>
      </c>
      <c r="D126" s="11" t="s">
        <v>57</v>
      </c>
      <c r="E126" s="11" t="s">
        <v>58</v>
      </c>
      <c r="F126" s="12" t="s">
        <v>66</v>
      </c>
      <c r="G126" s="16">
        <v>4500000</v>
      </c>
      <c r="H126" s="16">
        <v>0</v>
      </c>
      <c r="I126" s="37">
        <f t="shared" si="17"/>
        <v>0</v>
      </c>
      <c r="J126" s="16">
        <v>4500000</v>
      </c>
      <c r="K126" s="16">
        <v>0</v>
      </c>
      <c r="L126" s="37">
        <f t="shared" si="18"/>
        <v>0</v>
      </c>
      <c r="M126" s="16">
        <v>0</v>
      </c>
      <c r="N126" s="37">
        <f t="shared" si="19"/>
        <v>0</v>
      </c>
      <c r="O126" s="16">
        <v>0</v>
      </c>
      <c r="P126" s="37">
        <f t="shared" si="20"/>
        <v>0</v>
      </c>
    </row>
    <row r="127" spans="3:16" ht="17.25" thickBot="1" x14ac:dyDescent="0.3">
      <c r="C127" s="10" t="s">
        <v>67</v>
      </c>
      <c r="D127" s="11" t="s">
        <v>57</v>
      </c>
      <c r="E127" s="11" t="s">
        <v>58</v>
      </c>
      <c r="F127" s="12" t="s">
        <v>68</v>
      </c>
      <c r="G127" s="16">
        <v>4000000</v>
      </c>
      <c r="H127" s="16">
        <v>0</v>
      </c>
      <c r="I127" s="37">
        <f t="shared" si="17"/>
        <v>0</v>
      </c>
      <c r="J127" s="16">
        <v>4000000</v>
      </c>
      <c r="K127" s="16">
        <v>0</v>
      </c>
      <c r="L127" s="37">
        <f t="shared" si="18"/>
        <v>0</v>
      </c>
      <c r="M127" s="16">
        <v>0</v>
      </c>
      <c r="N127" s="37">
        <f t="shared" si="19"/>
        <v>0</v>
      </c>
      <c r="O127" s="16">
        <v>0</v>
      </c>
      <c r="P127" s="37">
        <f t="shared" si="20"/>
        <v>0</v>
      </c>
    </row>
    <row r="128" spans="3:16" ht="17.25" thickBot="1" x14ac:dyDescent="0.3">
      <c r="C128" s="10" t="s">
        <v>69</v>
      </c>
      <c r="D128" s="11" t="s">
        <v>57</v>
      </c>
      <c r="E128" s="11" t="s">
        <v>58</v>
      </c>
      <c r="F128" s="12" t="s">
        <v>70</v>
      </c>
      <c r="G128" s="16">
        <v>7090494</v>
      </c>
      <c r="H128" s="16">
        <v>2000000</v>
      </c>
      <c r="I128" s="37">
        <f t="shared" si="17"/>
        <v>0.28206779386598452</v>
      </c>
      <c r="J128" s="16">
        <v>5090494</v>
      </c>
      <c r="K128" s="16">
        <v>2000000</v>
      </c>
      <c r="L128" s="37">
        <f t="shared" si="18"/>
        <v>0.28206779386598452</v>
      </c>
      <c r="M128" s="16">
        <v>2000000</v>
      </c>
      <c r="N128" s="37">
        <f t="shared" si="19"/>
        <v>0.28206779386598452</v>
      </c>
      <c r="O128" s="16">
        <v>2000000</v>
      </c>
      <c r="P128" s="37">
        <f t="shared" si="20"/>
        <v>0.28206779386598452</v>
      </c>
    </row>
    <row r="129" spans="3:16" ht="26.25" customHeight="1" thickBot="1" x14ac:dyDescent="0.3">
      <c r="C129" s="10" t="s">
        <v>71</v>
      </c>
      <c r="D129" s="11" t="s">
        <v>57</v>
      </c>
      <c r="E129" s="11" t="s">
        <v>58</v>
      </c>
      <c r="F129" s="12" t="s">
        <v>72</v>
      </c>
      <c r="G129" s="16">
        <v>1083000</v>
      </c>
      <c r="H129" s="16">
        <v>1083000</v>
      </c>
      <c r="I129" s="37">
        <f t="shared" si="17"/>
        <v>1</v>
      </c>
      <c r="J129" s="16">
        <v>0</v>
      </c>
      <c r="K129" s="16">
        <v>1083000</v>
      </c>
      <c r="L129" s="37">
        <f t="shared" si="18"/>
        <v>1</v>
      </c>
      <c r="M129" s="16">
        <v>1083000</v>
      </c>
      <c r="N129" s="37">
        <f t="shared" si="19"/>
        <v>1</v>
      </c>
      <c r="O129" s="16">
        <v>1083000</v>
      </c>
      <c r="P129" s="37">
        <f t="shared" si="20"/>
        <v>1</v>
      </c>
    </row>
    <row r="130" spans="3:16" ht="17.25" thickBot="1" x14ac:dyDescent="0.3">
      <c r="C130" s="10" t="s">
        <v>75</v>
      </c>
      <c r="D130" s="11" t="s">
        <v>57</v>
      </c>
      <c r="E130" s="11" t="s">
        <v>58</v>
      </c>
      <c r="F130" s="12" t="s">
        <v>76</v>
      </c>
      <c r="G130" s="16">
        <v>0</v>
      </c>
      <c r="H130" s="16">
        <v>0</v>
      </c>
      <c r="I130" s="37">
        <v>0</v>
      </c>
      <c r="J130" s="16">
        <v>0</v>
      </c>
      <c r="K130" s="16">
        <v>0</v>
      </c>
      <c r="L130" s="37">
        <v>0</v>
      </c>
      <c r="M130" s="16">
        <v>0</v>
      </c>
      <c r="N130" s="37">
        <v>0</v>
      </c>
      <c r="O130" s="16">
        <v>0</v>
      </c>
      <c r="P130" s="37">
        <v>0</v>
      </c>
    </row>
    <row r="131" spans="3:16" ht="26.25" thickBot="1" x14ac:dyDescent="0.3">
      <c r="C131" s="10" t="s">
        <v>177</v>
      </c>
      <c r="D131" s="11" t="s">
        <v>57</v>
      </c>
      <c r="E131" s="11" t="s">
        <v>58</v>
      </c>
      <c r="F131" s="12" t="s">
        <v>173</v>
      </c>
      <c r="G131" s="16">
        <v>6000000</v>
      </c>
      <c r="H131" s="16">
        <v>0</v>
      </c>
      <c r="I131" s="37">
        <f t="shared" si="17"/>
        <v>0</v>
      </c>
      <c r="J131" s="16">
        <v>6000000</v>
      </c>
      <c r="K131" s="16">
        <v>0</v>
      </c>
      <c r="L131" s="37">
        <f t="shared" si="18"/>
        <v>0</v>
      </c>
      <c r="M131" s="16">
        <v>0</v>
      </c>
      <c r="N131" s="37">
        <f t="shared" si="19"/>
        <v>0</v>
      </c>
      <c r="O131" s="16">
        <v>0</v>
      </c>
      <c r="P131" s="37">
        <f t="shared" si="20"/>
        <v>0</v>
      </c>
    </row>
    <row r="132" spans="3:16" ht="17.25" thickBot="1" x14ac:dyDescent="0.3">
      <c r="C132" s="10" t="s">
        <v>178</v>
      </c>
      <c r="D132" s="11" t="s">
        <v>57</v>
      </c>
      <c r="E132" s="11" t="s">
        <v>58</v>
      </c>
      <c r="F132" s="12" t="s">
        <v>174</v>
      </c>
      <c r="G132" s="16">
        <v>8000000</v>
      </c>
      <c r="H132" s="16">
        <v>3000000</v>
      </c>
      <c r="I132" s="37">
        <f t="shared" si="17"/>
        <v>0.375</v>
      </c>
      <c r="J132" s="16">
        <v>5000000</v>
      </c>
      <c r="K132" s="16">
        <v>3000000</v>
      </c>
      <c r="L132" s="37">
        <f t="shared" si="18"/>
        <v>0.375</v>
      </c>
      <c r="M132" s="16">
        <v>0</v>
      </c>
      <c r="N132" s="37">
        <f t="shared" si="19"/>
        <v>0</v>
      </c>
      <c r="O132" s="16">
        <v>0</v>
      </c>
      <c r="P132" s="37">
        <f t="shared" si="20"/>
        <v>0</v>
      </c>
    </row>
    <row r="133" spans="3:16" ht="17.25" thickBot="1" x14ac:dyDescent="0.3">
      <c r="C133" s="10" t="s">
        <v>77</v>
      </c>
      <c r="D133" s="11" t="s">
        <v>57</v>
      </c>
      <c r="E133" s="11" t="s">
        <v>58</v>
      </c>
      <c r="F133" s="12" t="s">
        <v>78</v>
      </c>
      <c r="G133" s="16">
        <v>2500000</v>
      </c>
      <c r="H133" s="16">
        <v>2500000</v>
      </c>
      <c r="I133" s="37">
        <f t="shared" si="17"/>
        <v>1</v>
      </c>
      <c r="J133" s="16">
        <v>0</v>
      </c>
      <c r="K133" s="16">
        <v>2500000</v>
      </c>
      <c r="L133" s="37">
        <f t="shared" si="18"/>
        <v>1</v>
      </c>
      <c r="M133" s="16">
        <v>2500000</v>
      </c>
      <c r="N133" s="37">
        <f t="shared" si="19"/>
        <v>1</v>
      </c>
      <c r="O133" s="16">
        <v>2500000</v>
      </c>
      <c r="P133" s="37">
        <f t="shared" si="20"/>
        <v>1</v>
      </c>
    </row>
    <row r="134" spans="3:16" ht="17.25" thickBot="1" x14ac:dyDescent="0.3">
      <c r="C134" s="10" t="s">
        <v>161</v>
      </c>
      <c r="D134" s="11" t="s">
        <v>57</v>
      </c>
      <c r="E134" s="11" t="s">
        <v>58</v>
      </c>
      <c r="F134" s="12" t="s">
        <v>160</v>
      </c>
      <c r="G134" s="16">
        <v>1000000</v>
      </c>
      <c r="H134" s="16">
        <v>0</v>
      </c>
      <c r="I134" s="37">
        <f t="shared" si="17"/>
        <v>0</v>
      </c>
      <c r="J134" s="16">
        <v>1000000</v>
      </c>
      <c r="K134" s="16">
        <v>0</v>
      </c>
      <c r="L134" s="37">
        <f t="shared" si="18"/>
        <v>0</v>
      </c>
      <c r="M134" s="16">
        <v>0</v>
      </c>
      <c r="N134" s="37">
        <f t="shared" si="19"/>
        <v>0</v>
      </c>
      <c r="O134" s="16">
        <v>0</v>
      </c>
      <c r="P134" s="37">
        <f t="shared" si="20"/>
        <v>0</v>
      </c>
    </row>
    <row r="135" spans="3:16" ht="17.25" thickBot="1" x14ac:dyDescent="0.3">
      <c r="C135" s="10" t="s">
        <v>79</v>
      </c>
      <c r="D135" s="11" t="s">
        <v>57</v>
      </c>
      <c r="E135" s="11" t="s">
        <v>58</v>
      </c>
      <c r="F135" s="12" t="s">
        <v>80</v>
      </c>
      <c r="G135" s="16">
        <v>1000000</v>
      </c>
      <c r="H135" s="16">
        <v>1000000</v>
      </c>
      <c r="I135" s="37">
        <f t="shared" si="17"/>
        <v>1</v>
      </c>
      <c r="J135" s="16">
        <v>0</v>
      </c>
      <c r="K135" s="16">
        <v>0</v>
      </c>
      <c r="L135" s="37">
        <f t="shared" si="18"/>
        <v>0</v>
      </c>
      <c r="M135" s="16">
        <v>0</v>
      </c>
      <c r="N135" s="37">
        <f t="shared" si="19"/>
        <v>0</v>
      </c>
      <c r="O135" s="16">
        <v>0</v>
      </c>
      <c r="P135" s="37">
        <f t="shared" si="20"/>
        <v>0</v>
      </c>
    </row>
    <row r="136" spans="3:16" ht="17.25" thickBot="1" x14ac:dyDescent="0.3">
      <c r="C136" s="10" t="s">
        <v>81</v>
      </c>
      <c r="D136" s="11" t="s">
        <v>57</v>
      </c>
      <c r="E136" s="11" t="s">
        <v>58</v>
      </c>
      <c r="F136" s="12" t="s">
        <v>82</v>
      </c>
      <c r="G136" s="16">
        <v>18907325</v>
      </c>
      <c r="H136" s="16">
        <v>18907325</v>
      </c>
      <c r="I136" s="37">
        <f t="shared" si="17"/>
        <v>1</v>
      </c>
      <c r="J136" s="16">
        <v>0</v>
      </c>
      <c r="K136" s="16">
        <v>3330650</v>
      </c>
      <c r="L136" s="37">
        <f t="shared" si="18"/>
        <v>0.17615659539358422</v>
      </c>
      <c r="M136" s="16">
        <v>3330650</v>
      </c>
      <c r="N136" s="37">
        <f t="shared" si="19"/>
        <v>0.17615659539358422</v>
      </c>
      <c r="O136" s="16">
        <v>3330650</v>
      </c>
      <c r="P136" s="37">
        <f t="shared" si="20"/>
        <v>0.17615659539358422</v>
      </c>
    </row>
    <row r="137" spans="3:16" ht="17.25" thickBot="1" x14ac:dyDescent="0.3">
      <c r="C137" s="10" t="s">
        <v>83</v>
      </c>
      <c r="D137" s="11" t="s">
        <v>57</v>
      </c>
      <c r="E137" s="11" t="s">
        <v>58</v>
      </c>
      <c r="F137" s="12" t="s">
        <v>84</v>
      </c>
      <c r="G137" s="16">
        <v>2000000</v>
      </c>
      <c r="H137" s="16">
        <v>2000000</v>
      </c>
      <c r="I137" s="37">
        <f t="shared" si="17"/>
        <v>1</v>
      </c>
      <c r="J137" s="16">
        <v>0</v>
      </c>
      <c r="K137" s="16">
        <v>0</v>
      </c>
      <c r="L137" s="37">
        <f t="shared" si="18"/>
        <v>0</v>
      </c>
      <c r="M137" s="16">
        <v>0</v>
      </c>
      <c r="N137" s="37">
        <f t="shared" si="19"/>
        <v>0</v>
      </c>
      <c r="O137" s="16">
        <v>0</v>
      </c>
      <c r="P137" s="37">
        <f t="shared" si="20"/>
        <v>0</v>
      </c>
    </row>
    <row r="138" spans="3:16" ht="17.25" thickBot="1" x14ac:dyDescent="0.3">
      <c r="C138" s="10" t="s">
        <v>85</v>
      </c>
      <c r="D138" s="11" t="s">
        <v>57</v>
      </c>
      <c r="E138" s="11" t="s">
        <v>58</v>
      </c>
      <c r="F138" s="12" t="s">
        <v>86</v>
      </c>
      <c r="G138" s="16">
        <v>2031904</v>
      </c>
      <c r="H138" s="16">
        <v>2031904</v>
      </c>
      <c r="I138" s="37">
        <f t="shared" si="17"/>
        <v>1</v>
      </c>
      <c r="J138" s="16">
        <v>0</v>
      </c>
      <c r="K138" s="16">
        <v>0</v>
      </c>
      <c r="L138" s="37">
        <f t="shared" si="18"/>
        <v>0</v>
      </c>
      <c r="M138" s="16">
        <v>0</v>
      </c>
      <c r="N138" s="37">
        <f t="shared" si="19"/>
        <v>0</v>
      </c>
      <c r="O138" s="16">
        <v>0</v>
      </c>
      <c r="P138" s="37">
        <f t="shared" si="20"/>
        <v>0</v>
      </c>
    </row>
    <row r="139" spans="3:16" ht="17.25" thickBot="1" x14ac:dyDescent="0.3">
      <c r="C139" s="10" t="s">
        <v>179</v>
      </c>
      <c r="D139" s="11" t="s">
        <v>57</v>
      </c>
      <c r="E139" s="11" t="s">
        <v>58</v>
      </c>
      <c r="F139" s="12" t="s">
        <v>175</v>
      </c>
      <c r="G139" s="16">
        <v>14818933</v>
      </c>
      <c r="H139" s="16">
        <v>0</v>
      </c>
      <c r="I139" s="37">
        <f t="shared" si="17"/>
        <v>0</v>
      </c>
      <c r="J139" s="16">
        <v>14818933</v>
      </c>
      <c r="K139" s="16">
        <v>0</v>
      </c>
      <c r="L139" s="37">
        <f t="shared" si="18"/>
        <v>0</v>
      </c>
      <c r="M139" s="16">
        <v>0</v>
      </c>
      <c r="N139" s="37">
        <f t="shared" si="19"/>
        <v>0</v>
      </c>
      <c r="O139" s="16">
        <v>0</v>
      </c>
      <c r="P139" s="37">
        <f t="shared" si="20"/>
        <v>0</v>
      </c>
    </row>
    <row r="140" spans="3:16" ht="17.25" thickBot="1" x14ac:dyDescent="0.3">
      <c r="C140" s="10" t="s">
        <v>87</v>
      </c>
      <c r="D140" s="11" t="s">
        <v>57</v>
      </c>
      <c r="E140" s="11" t="s">
        <v>58</v>
      </c>
      <c r="F140" s="12" t="s">
        <v>88</v>
      </c>
      <c r="G140" s="16">
        <v>3380000</v>
      </c>
      <c r="H140" s="16">
        <v>3380000</v>
      </c>
      <c r="I140" s="37">
        <f t="shared" si="17"/>
        <v>1</v>
      </c>
      <c r="J140" s="16">
        <v>0</v>
      </c>
      <c r="K140" s="16">
        <v>1201275</v>
      </c>
      <c r="L140" s="37">
        <f t="shared" si="18"/>
        <v>0.35540680473372782</v>
      </c>
      <c r="M140" s="16">
        <v>0</v>
      </c>
      <c r="N140" s="37">
        <f t="shared" si="19"/>
        <v>0</v>
      </c>
      <c r="O140" s="16">
        <v>0</v>
      </c>
      <c r="P140" s="37">
        <f t="shared" si="20"/>
        <v>0</v>
      </c>
    </row>
    <row r="141" spans="3:16" ht="17.25" thickBot="1" x14ac:dyDescent="0.3">
      <c r="C141" s="10" t="s">
        <v>89</v>
      </c>
      <c r="D141" s="11" t="s">
        <v>57</v>
      </c>
      <c r="E141" s="11" t="s">
        <v>58</v>
      </c>
      <c r="F141" s="12" t="s">
        <v>90</v>
      </c>
      <c r="G141" s="16">
        <v>3380000</v>
      </c>
      <c r="H141" s="16">
        <v>3380000</v>
      </c>
      <c r="I141" s="37">
        <f t="shared" si="17"/>
        <v>1</v>
      </c>
      <c r="J141" s="16">
        <v>0</v>
      </c>
      <c r="K141" s="16">
        <v>0</v>
      </c>
      <c r="L141" s="37">
        <f t="shared" si="18"/>
        <v>0</v>
      </c>
      <c r="M141" s="16">
        <v>0</v>
      </c>
      <c r="N141" s="37">
        <f t="shared" si="19"/>
        <v>0</v>
      </c>
      <c r="O141" s="16">
        <v>0</v>
      </c>
      <c r="P141" s="37">
        <f t="shared" si="20"/>
        <v>0</v>
      </c>
    </row>
    <row r="142" spans="3:16" ht="17.25" thickBot="1" x14ac:dyDescent="0.3">
      <c r="C142" s="10" t="s">
        <v>91</v>
      </c>
      <c r="D142" s="11" t="s">
        <v>57</v>
      </c>
      <c r="E142" s="11" t="s">
        <v>58</v>
      </c>
      <c r="F142" s="12" t="s">
        <v>92</v>
      </c>
      <c r="G142" s="16">
        <v>3381455</v>
      </c>
      <c r="H142" s="16">
        <v>3381455</v>
      </c>
      <c r="I142" s="37">
        <f t="shared" si="17"/>
        <v>1</v>
      </c>
      <c r="J142" s="16">
        <v>0</v>
      </c>
      <c r="K142" s="16">
        <v>0</v>
      </c>
      <c r="L142" s="37">
        <f t="shared" si="18"/>
        <v>0</v>
      </c>
      <c r="M142" s="16">
        <v>0</v>
      </c>
      <c r="N142" s="37">
        <f t="shared" si="19"/>
        <v>0</v>
      </c>
      <c r="O142" s="16">
        <v>0</v>
      </c>
      <c r="P142" s="37">
        <f t="shared" si="20"/>
        <v>0</v>
      </c>
    </row>
    <row r="143" spans="3:16" ht="17.25" thickBot="1" x14ac:dyDescent="0.3">
      <c r="C143" s="10" t="s">
        <v>93</v>
      </c>
      <c r="D143" s="11" t="s">
        <v>57</v>
      </c>
      <c r="E143" s="11" t="s">
        <v>58</v>
      </c>
      <c r="F143" s="12" t="s">
        <v>94</v>
      </c>
      <c r="G143" s="16">
        <v>3380000</v>
      </c>
      <c r="H143" s="16">
        <v>3380000</v>
      </c>
      <c r="I143" s="37">
        <f t="shared" si="17"/>
        <v>1</v>
      </c>
      <c r="J143" s="16">
        <v>0</v>
      </c>
      <c r="K143" s="16">
        <v>0</v>
      </c>
      <c r="L143" s="37">
        <f t="shared" si="18"/>
        <v>0</v>
      </c>
      <c r="M143" s="16">
        <v>0</v>
      </c>
      <c r="N143" s="37">
        <f t="shared" si="19"/>
        <v>0</v>
      </c>
      <c r="O143" s="16">
        <v>0</v>
      </c>
      <c r="P143" s="37">
        <f t="shared" si="20"/>
        <v>0</v>
      </c>
    </row>
    <row r="144" spans="3:16" ht="17.25" thickBot="1" x14ac:dyDescent="0.3">
      <c r="C144" s="10" t="s">
        <v>168</v>
      </c>
      <c r="D144" s="11" t="s">
        <v>57</v>
      </c>
      <c r="E144" s="11" t="s">
        <v>58</v>
      </c>
      <c r="F144" s="12" t="s">
        <v>171</v>
      </c>
      <c r="G144" s="16">
        <v>39126779</v>
      </c>
      <c r="H144" s="16">
        <v>39126761</v>
      </c>
      <c r="I144" s="37">
        <f t="shared" si="17"/>
        <v>0.99999953995702018</v>
      </c>
      <c r="J144" s="16">
        <v>18</v>
      </c>
      <c r="K144" s="16">
        <v>39126761</v>
      </c>
      <c r="L144" s="37">
        <f t="shared" si="18"/>
        <v>0.99999953995702018</v>
      </c>
      <c r="M144" s="16">
        <v>0</v>
      </c>
      <c r="N144" s="37">
        <f t="shared" si="19"/>
        <v>0</v>
      </c>
      <c r="O144" s="16">
        <v>0</v>
      </c>
      <c r="P144" s="37">
        <f t="shared" si="20"/>
        <v>0</v>
      </c>
    </row>
    <row r="145" spans="3:16" ht="17.25" thickBot="1" x14ac:dyDescent="0.3">
      <c r="C145" s="10" t="s">
        <v>153</v>
      </c>
      <c r="D145" s="11" t="s">
        <v>57</v>
      </c>
      <c r="E145" s="11" t="s">
        <v>58</v>
      </c>
      <c r="F145" s="12" t="s">
        <v>152</v>
      </c>
      <c r="G145" s="16">
        <v>5000000</v>
      </c>
      <c r="H145" s="16">
        <v>500000</v>
      </c>
      <c r="I145" s="37">
        <f t="shared" si="17"/>
        <v>0.1</v>
      </c>
      <c r="J145" s="16">
        <v>4500000</v>
      </c>
      <c r="K145" s="16">
        <v>500000</v>
      </c>
      <c r="L145" s="37">
        <f t="shared" si="18"/>
        <v>0.1</v>
      </c>
      <c r="M145" s="16">
        <v>500000</v>
      </c>
      <c r="N145" s="37">
        <f t="shared" si="19"/>
        <v>0.1</v>
      </c>
      <c r="O145" s="16">
        <v>500000</v>
      </c>
      <c r="P145" s="37">
        <f t="shared" si="20"/>
        <v>0.1</v>
      </c>
    </row>
    <row r="146" spans="3:16" ht="17.25" thickBot="1" x14ac:dyDescent="0.3">
      <c r="C146" s="10" t="s">
        <v>180</v>
      </c>
      <c r="D146" s="11" t="s">
        <v>57</v>
      </c>
      <c r="E146" s="11" t="s">
        <v>58</v>
      </c>
      <c r="F146" s="12" t="s">
        <v>176</v>
      </c>
      <c r="G146" s="16">
        <v>27978525</v>
      </c>
      <c r="H146" s="16">
        <v>0</v>
      </c>
      <c r="I146" s="37">
        <f t="shared" si="17"/>
        <v>0</v>
      </c>
      <c r="J146" s="16">
        <v>27978525</v>
      </c>
      <c r="K146" s="16">
        <v>0</v>
      </c>
      <c r="L146" s="37">
        <f t="shared" si="18"/>
        <v>0</v>
      </c>
      <c r="M146" s="16">
        <v>0</v>
      </c>
      <c r="N146" s="37">
        <f t="shared" si="19"/>
        <v>0</v>
      </c>
      <c r="O146" s="16">
        <v>0</v>
      </c>
      <c r="P146" s="37">
        <f t="shared" si="20"/>
        <v>0</v>
      </c>
    </row>
    <row r="147" spans="3:16" s="74" customFormat="1" ht="23.25" customHeight="1" thickBot="1" x14ac:dyDescent="0.3">
      <c r="C147" s="126" t="s">
        <v>103</v>
      </c>
      <c r="D147" s="127"/>
      <c r="E147" s="127"/>
      <c r="F147" s="128"/>
      <c r="G147" s="17">
        <f>+G123+G119</f>
        <v>206014376</v>
      </c>
      <c r="H147" s="17">
        <f>+H123+H119</f>
        <v>93760232</v>
      </c>
      <c r="I147" s="36">
        <f>+H147/$G147</f>
        <v>0.45511499644083092</v>
      </c>
      <c r="J147" s="17">
        <f>+J123+J119</f>
        <v>112254144</v>
      </c>
      <c r="K147" s="17">
        <f>+K123+K119</f>
        <v>53176163</v>
      </c>
      <c r="L147" s="36">
        <f>+K147/$G147</f>
        <v>0.25811870041535356</v>
      </c>
      <c r="M147" s="17">
        <f>+M123+M119</f>
        <v>9413650</v>
      </c>
      <c r="N147" s="36">
        <f>+M147/$G147</f>
        <v>4.5694141267112347E-2</v>
      </c>
      <c r="O147" s="17">
        <f>+O123+O119</f>
        <v>9413650</v>
      </c>
      <c r="P147" s="36">
        <f>+O147/$G147</f>
        <v>4.5694141267112347E-2</v>
      </c>
    </row>
    <row r="148" spans="3:16" s="74" customFormat="1" ht="13.5" x14ac:dyDescent="0.25">
      <c r="C148" s="19"/>
      <c r="D148" s="20"/>
      <c r="E148" s="20"/>
      <c r="F148" s="20"/>
      <c r="G148" s="21"/>
      <c r="H148" s="21"/>
      <c r="I148" s="22"/>
      <c r="J148" s="21"/>
      <c r="K148" s="21"/>
      <c r="L148" s="21"/>
      <c r="M148" s="21"/>
      <c r="N148" s="21"/>
      <c r="O148" s="21"/>
      <c r="P148" s="23"/>
    </row>
    <row r="149" spans="3:16" s="74" customFormat="1" ht="13.5" x14ac:dyDescent="0.25">
      <c r="C149" s="24"/>
      <c r="D149" s="25"/>
      <c r="E149" s="25"/>
      <c r="F149" s="25"/>
      <c r="G149" s="26"/>
      <c r="H149" s="26"/>
      <c r="I149" s="27"/>
      <c r="J149" s="38"/>
      <c r="K149" s="26"/>
      <c r="L149" s="26"/>
      <c r="M149" s="26"/>
      <c r="N149" s="26"/>
      <c r="O149" s="26"/>
      <c r="P149" s="28"/>
    </row>
    <row r="150" spans="3:16" s="74" customFormat="1" ht="17.25" thickBot="1" x14ac:dyDescent="0.3">
      <c r="C150" s="77" t="s">
        <v>137</v>
      </c>
      <c r="D150" s="78"/>
      <c r="E150" s="79"/>
      <c r="F150" s="79"/>
      <c r="G150" s="79"/>
      <c r="H150" s="129"/>
      <c r="I150" s="129"/>
      <c r="J150" s="129"/>
      <c r="K150" s="129"/>
      <c r="L150" s="129"/>
      <c r="M150" s="129"/>
      <c r="N150" s="129"/>
      <c r="O150" s="129"/>
      <c r="P150" s="130"/>
    </row>
    <row r="151" spans="3:16" s="74" customFormat="1" ht="12.75" customHeight="1" thickBot="1" x14ac:dyDescent="0.3">
      <c r="C151" s="80"/>
      <c r="D151" s="81"/>
      <c r="E151" s="29"/>
      <c r="F151" s="29"/>
      <c r="G151" s="29"/>
      <c r="H151" s="82"/>
      <c r="I151" s="82"/>
      <c r="J151" s="82"/>
      <c r="K151" s="82"/>
      <c r="L151" s="82"/>
      <c r="M151" s="82"/>
      <c r="N151" s="82"/>
      <c r="O151" s="82"/>
      <c r="P151" s="82"/>
    </row>
    <row r="152" spans="3:16" s="74" customFormat="1" ht="26.25" customHeight="1" x14ac:dyDescent="0.25">
      <c r="C152" s="165" t="s">
        <v>155</v>
      </c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7"/>
    </row>
    <row r="153" spans="3:16" s="74" customFormat="1" ht="27.75" customHeight="1" x14ac:dyDescent="0.25">
      <c r="C153" s="68"/>
      <c r="D153" s="69" t="s">
        <v>154</v>
      </c>
      <c r="E153" s="70"/>
      <c r="F153" s="70"/>
      <c r="G153" s="83"/>
      <c r="H153" s="83"/>
      <c r="I153" s="84"/>
      <c r="J153" s="74" t="s">
        <v>102</v>
      </c>
      <c r="K153" s="75" t="str">
        <f>+K114</f>
        <v>ENERO A MARZO</v>
      </c>
      <c r="L153" s="75"/>
      <c r="M153" s="133"/>
      <c r="N153" s="133"/>
      <c r="O153" s="133"/>
      <c r="P153" s="134"/>
    </row>
    <row r="154" spans="3:16" s="74" customFormat="1" ht="39.75" customHeight="1" thickBot="1" x14ac:dyDescent="0.3">
      <c r="C154" s="2"/>
      <c r="D154" s="3" t="s">
        <v>100</v>
      </c>
      <c r="E154" s="4"/>
      <c r="F154" s="4"/>
      <c r="G154" s="30"/>
      <c r="H154" s="30"/>
      <c r="I154" s="31"/>
      <c r="J154" s="8" t="s">
        <v>101</v>
      </c>
      <c r="K154" s="9">
        <f>+K11</f>
        <v>2016</v>
      </c>
      <c r="L154" s="9"/>
      <c r="M154" s="135" t="s">
        <v>0</v>
      </c>
      <c r="N154" s="135"/>
      <c r="O154" s="135"/>
      <c r="P154" s="136"/>
    </row>
    <row r="155" spans="3:16" s="74" customFormat="1" ht="14.25" thickBot="1" x14ac:dyDescent="0.3">
      <c r="C155" s="137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9"/>
    </row>
    <row r="156" spans="3:16" s="74" customFormat="1" ht="13.5" x14ac:dyDescent="0.25">
      <c r="C156" s="131" t="str">
        <f t="shared" ref="C156:P156" si="21">+C117</f>
        <v>CODIFICACION PRESUPUESTAL</v>
      </c>
      <c r="D156" s="140" t="str">
        <f t="shared" si="21"/>
        <v>FUENTE</v>
      </c>
      <c r="E156" s="145" t="str">
        <f t="shared" si="21"/>
        <v>REC</v>
      </c>
      <c r="F156" s="131" t="str">
        <f t="shared" si="21"/>
        <v>DESCRIPCION</v>
      </c>
      <c r="G156" s="131" t="str">
        <f t="shared" si="21"/>
        <v>APR. VIGENTE</v>
      </c>
      <c r="H156" s="131" t="str">
        <f t="shared" si="21"/>
        <v>CDP</v>
      </c>
      <c r="I156" s="131" t="str">
        <f t="shared" si="21"/>
        <v>% CDP vs APR. VIGENTE</v>
      </c>
      <c r="J156" s="131" t="str">
        <f t="shared" si="21"/>
        <v>APR. DISPONIBLE</v>
      </c>
      <c r="K156" s="131" t="str">
        <f t="shared" si="21"/>
        <v>COMPROMISO ACUMULADO</v>
      </c>
      <c r="L156" s="131" t="str">
        <f t="shared" si="21"/>
        <v>% COMPROMISO VS APR. VIGENTE</v>
      </c>
      <c r="M156" s="131" t="str">
        <f t="shared" si="21"/>
        <v>OBLIGACION ACUMULADA</v>
      </c>
      <c r="N156" s="131" t="str">
        <f t="shared" si="21"/>
        <v>% OBLIGACION VS APR. VIGENTE</v>
      </c>
      <c r="O156" s="131" t="str">
        <f t="shared" si="21"/>
        <v>PAGOS ACUMULADOS</v>
      </c>
      <c r="P156" s="131" t="str">
        <f t="shared" si="21"/>
        <v>% PAGOS VS APR. VIGENTE</v>
      </c>
    </row>
    <row r="157" spans="3:16" s="74" customFormat="1" ht="24" customHeight="1" thickBot="1" x14ac:dyDescent="0.3">
      <c r="C157" s="132"/>
      <c r="D157" s="141"/>
      <c r="E157" s="146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3:16" ht="17.25" thickBot="1" x14ac:dyDescent="0.3">
      <c r="C158" s="32" t="s">
        <v>115</v>
      </c>
      <c r="D158" s="124"/>
      <c r="E158" s="125"/>
      <c r="F158" s="65" t="s">
        <v>114</v>
      </c>
      <c r="G158" s="17">
        <f>SUM(G159:G161)</f>
        <v>12701614</v>
      </c>
      <c r="H158" s="17">
        <f>SUM(H159:H161)</f>
        <v>0</v>
      </c>
      <c r="I158" s="39">
        <f>+H158/$G158</f>
        <v>0</v>
      </c>
      <c r="J158" s="17">
        <f>SUM(J159:J161)</f>
        <v>12701614</v>
      </c>
      <c r="K158" s="17">
        <f>SUM(K159:K161)</f>
        <v>0</v>
      </c>
      <c r="L158" s="39">
        <f>+K158/$G158</f>
        <v>0</v>
      </c>
      <c r="M158" s="17">
        <f>SUM(M159:M161)</f>
        <v>0</v>
      </c>
      <c r="N158" s="39">
        <f>+M158/$G158</f>
        <v>0</v>
      </c>
      <c r="O158" s="17">
        <f>SUM(O159:O161)</f>
        <v>0</v>
      </c>
      <c r="P158" s="39">
        <f>+O158/$G158</f>
        <v>0</v>
      </c>
    </row>
    <row r="159" spans="3:16" ht="17.25" thickBot="1" x14ac:dyDescent="0.3">
      <c r="C159" s="10" t="s">
        <v>108</v>
      </c>
      <c r="D159" s="11" t="s">
        <v>8</v>
      </c>
      <c r="E159" s="11">
        <v>11</v>
      </c>
      <c r="F159" s="12" t="s">
        <v>109</v>
      </c>
      <c r="G159" s="16">
        <v>7701614</v>
      </c>
      <c r="H159" s="16">
        <v>0</v>
      </c>
      <c r="I159" s="40">
        <f t="shared" ref="I159:I163" si="22">+H159/$G159</f>
        <v>0</v>
      </c>
      <c r="J159" s="16">
        <v>7701614</v>
      </c>
      <c r="K159" s="16">
        <v>0</v>
      </c>
      <c r="L159" s="40">
        <f t="shared" ref="L159:N160" si="23">+K159/$G159</f>
        <v>0</v>
      </c>
      <c r="M159" s="16">
        <v>0</v>
      </c>
      <c r="N159" s="40">
        <f t="shared" si="23"/>
        <v>0</v>
      </c>
      <c r="O159" s="16">
        <v>0</v>
      </c>
      <c r="P159" s="40">
        <f t="shared" ref="P159:P160" si="24">+O159/$G159</f>
        <v>0</v>
      </c>
    </row>
    <row r="160" spans="3:16" ht="17.25" thickBot="1" x14ac:dyDescent="0.3">
      <c r="C160" s="10" t="s">
        <v>110</v>
      </c>
      <c r="D160" s="11" t="s">
        <v>8</v>
      </c>
      <c r="E160" s="11">
        <v>10</v>
      </c>
      <c r="F160" s="12" t="s">
        <v>111</v>
      </c>
      <c r="G160" s="16">
        <v>5000000</v>
      </c>
      <c r="H160" s="16">
        <v>0</v>
      </c>
      <c r="I160" s="40">
        <f t="shared" si="22"/>
        <v>0</v>
      </c>
      <c r="J160" s="16">
        <v>5000000</v>
      </c>
      <c r="K160" s="16">
        <v>0</v>
      </c>
      <c r="L160" s="40">
        <f t="shared" si="23"/>
        <v>0</v>
      </c>
      <c r="M160" s="16">
        <v>0</v>
      </c>
      <c r="N160" s="40">
        <f t="shared" si="23"/>
        <v>0</v>
      </c>
      <c r="O160" s="16">
        <v>0</v>
      </c>
      <c r="P160" s="40">
        <f t="shared" si="24"/>
        <v>0</v>
      </c>
    </row>
    <row r="161" spans="3:16" ht="17.25" thickBot="1" x14ac:dyDescent="0.3">
      <c r="C161" s="10"/>
      <c r="D161" s="11"/>
      <c r="E161" s="11"/>
      <c r="F161" s="12"/>
      <c r="G161" s="16"/>
      <c r="H161" s="16"/>
      <c r="I161" s="40"/>
      <c r="J161" s="16"/>
      <c r="K161" s="16"/>
      <c r="L161" s="40"/>
      <c r="M161" s="16"/>
      <c r="N161" s="40"/>
      <c r="O161" s="16"/>
      <c r="P161" s="40"/>
    </row>
    <row r="162" spans="3:16" ht="17.25" thickBot="1" x14ac:dyDescent="0.3"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4"/>
    </row>
    <row r="163" spans="3:16" ht="17.25" thickBot="1" x14ac:dyDescent="0.3">
      <c r="C163" s="10" t="s">
        <v>112</v>
      </c>
      <c r="D163" s="11" t="s">
        <v>57</v>
      </c>
      <c r="E163" s="11" t="s">
        <v>58</v>
      </c>
      <c r="F163" s="12" t="s">
        <v>113</v>
      </c>
      <c r="G163" s="16">
        <v>1103336</v>
      </c>
      <c r="H163" s="16">
        <v>0</v>
      </c>
      <c r="I163" s="40">
        <f t="shared" si="22"/>
        <v>0</v>
      </c>
      <c r="J163" s="16">
        <v>1103336</v>
      </c>
      <c r="K163" s="16">
        <v>0</v>
      </c>
      <c r="L163" s="40">
        <f t="shared" ref="L163" si="25">+K163/$G163</f>
        <v>0</v>
      </c>
      <c r="M163" s="16">
        <v>0</v>
      </c>
      <c r="N163" s="40">
        <f t="shared" ref="N163" si="26">+M163/$G163</f>
        <v>0</v>
      </c>
      <c r="O163" s="16">
        <v>0</v>
      </c>
      <c r="P163" s="40">
        <f t="shared" ref="P163" si="27">+O163/$G163</f>
        <v>0</v>
      </c>
    </row>
    <row r="164" spans="3:16" ht="17.25" thickBot="1" x14ac:dyDescent="0.3">
      <c r="C164" s="126" t="s">
        <v>103</v>
      </c>
      <c r="D164" s="127"/>
      <c r="E164" s="127"/>
      <c r="F164" s="128"/>
      <c r="G164" s="17">
        <f>+G158+G163</f>
        <v>13804950</v>
      </c>
      <c r="H164" s="17">
        <f>+H158+H163</f>
        <v>0</v>
      </c>
      <c r="I164" s="39">
        <f>+H164/$G164</f>
        <v>0</v>
      </c>
      <c r="J164" s="17">
        <f>+J158+J163</f>
        <v>13804950</v>
      </c>
      <c r="K164" s="17">
        <f>+K158+K163</f>
        <v>0</v>
      </c>
      <c r="L164" s="39">
        <f>+K164/$G164</f>
        <v>0</v>
      </c>
      <c r="M164" s="17">
        <f>+M158+M163</f>
        <v>0</v>
      </c>
      <c r="N164" s="39">
        <f>+M164/$G164</f>
        <v>0</v>
      </c>
      <c r="O164" s="17">
        <f>+O158+O163</f>
        <v>0</v>
      </c>
      <c r="P164" s="39">
        <f>+O164/$G164</f>
        <v>0</v>
      </c>
    </row>
    <row r="165" spans="3:16" x14ac:dyDescent="0.25">
      <c r="C165" s="19"/>
      <c r="D165" s="20"/>
      <c r="E165" s="20"/>
      <c r="F165" s="20"/>
      <c r="G165" s="21"/>
      <c r="H165" s="21"/>
      <c r="I165" s="22"/>
      <c r="J165" s="21"/>
      <c r="K165" s="21"/>
      <c r="L165" s="21"/>
      <c r="M165" s="21"/>
      <c r="N165" s="21"/>
      <c r="O165" s="21"/>
      <c r="P165" s="23"/>
    </row>
    <row r="166" spans="3:16" x14ac:dyDescent="0.25">
      <c r="C166" s="24"/>
      <c r="D166" s="25"/>
      <c r="E166" s="25"/>
      <c r="F166" s="25"/>
      <c r="G166" s="26"/>
      <c r="H166" s="26"/>
      <c r="I166" s="27"/>
      <c r="J166" s="26"/>
      <c r="K166" s="26"/>
      <c r="L166" s="26"/>
      <c r="M166" s="26"/>
      <c r="N166" s="26"/>
      <c r="O166" s="26"/>
      <c r="P166" s="28"/>
    </row>
    <row r="167" spans="3:16" ht="17.25" thickBot="1" x14ac:dyDescent="0.3">
      <c r="C167" s="77" t="s">
        <v>137</v>
      </c>
      <c r="D167" s="78"/>
      <c r="E167" s="79"/>
      <c r="F167" s="79"/>
      <c r="G167" s="79"/>
      <c r="H167" s="129"/>
      <c r="I167" s="129"/>
      <c r="J167" s="129"/>
      <c r="K167" s="129"/>
      <c r="L167" s="129"/>
      <c r="M167" s="129"/>
      <c r="N167" s="129"/>
      <c r="O167" s="129"/>
      <c r="P167" s="130"/>
    </row>
    <row r="168" spans="3:16" x14ac:dyDescent="0.25">
      <c r="C168" s="80"/>
      <c r="D168" s="81"/>
      <c r="E168" s="29"/>
      <c r="F168" s="29"/>
      <c r="G168" s="29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3:16" x14ac:dyDescent="0.25">
      <c r="C169" s="80"/>
      <c r="D169" s="81"/>
      <c r="E169" s="29"/>
      <c r="F169" s="29"/>
      <c r="G169" s="29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3:16" x14ac:dyDescent="0.25">
      <c r="C170" s="80"/>
      <c r="D170" s="81"/>
      <c r="E170" s="29"/>
      <c r="F170" s="29"/>
      <c r="G170" s="29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3:16" x14ac:dyDescent="0.25">
      <c r="C171" s="80"/>
      <c r="D171" s="81"/>
      <c r="E171" s="29"/>
      <c r="F171" s="29"/>
      <c r="G171" s="29"/>
      <c r="H171" s="82"/>
      <c r="I171" s="82"/>
      <c r="J171" s="82"/>
      <c r="K171" s="82"/>
      <c r="L171" s="82"/>
      <c r="M171" s="82"/>
      <c r="N171" s="82"/>
      <c r="O171" s="82"/>
      <c r="P171" s="82"/>
    </row>
    <row r="172" spans="3:16" x14ac:dyDescent="0.25">
      <c r="C172" s="80"/>
      <c r="D172" s="81"/>
      <c r="E172" s="29"/>
      <c r="F172" s="29"/>
      <c r="G172" s="29"/>
      <c r="H172" s="82"/>
      <c r="I172" s="82"/>
      <c r="J172" s="82"/>
      <c r="K172" s="82"/>
      <c r="L172" s="82"/>
      <c r="M172" s="82"/>
      <c r="N172" s="82"/>
      <c r="O172" s="82"/>
      <c r="P172" s="82"/>
    </row>
    <row r="173" spans="3:16" x14ac:dyDescent="0.25">
      <c r="C173" s="80"/>
      <c r="D173" s="81"/>
      <c r="E173" s="29"/>
      <c r="F173" s="29"/>
      <c r="G173" s="29"/>
      <c r="H173" s="82"/>
      <c r="I173" s="82"/>
      <c r="J173" s="82"/>
      <c r="K173" s="82"/>
      <c r="L173" s="82"/>
      <c r="M173" s="82"/>
      <c r="N173" s="82"/>
      <c r="O173" s="82"/>
      <c r="P173" s="82"/>
    </row>
    <row r="174" spans="3:16" x14ac:dyDescent="0.25">
      <c r="C174" s="80"/>
      <c r="D174" s="81"/>
      <c r="E174" s="29"/>
      <c r="F174" s="29"/>
      <c r="G174" s="29"/>
      <c r="H174" s="82"/>
      <c r="I174" s="82"/>
      <c r="J174" s="82"/>
      <c r="K174" s="82"/>
      <c r="L174" s="82"/>
      <c r="M174" s="82"/>
      <c r="N174" s="85"/>
      <c r="O174" s="82"/>
      <c r="P174" s="82"/>
    </row>
    <row r="175" spans="3:16" ht="17.25" thickBot="1" x14ac:dyDescent="0.3">
      <c r="C175" s="80"/>
      <c r="D175" s="81"/>
      <c r="E175" s="29"/>
      <c r="F175" s="29"/>
      <c r="G175" s="29"/>
      <c r="H175" s="82"/>
      <c r="I175" s="82"/>
      <c r="J175" s="82"/>
      <c r="K175" s="82"/>
      <c r="L175" s="82"/>
      <c r="M175" s="82"/>
      <c r="N175" s="82"/>
      <c r="O175" s="82"/>
      <c r="P175" s="82"/>
    </row>
    <row r="176" spans="3:16" ht="18" x14ac:dyDescent="0.25">
      <c r="C176" s="165" t="s">
        <v>155</v>
      </c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7"/>
    </row>
    <row r="177" spans="3:16" x14ac:dyDescent="0.25">
      <c r="C177" s="68"/>
      <c r="D177" s="69" t="s">
        <v>154</v>
      </c>
      <c r="E177" s="70"/>
      <c r="F177" s="70"/>
      <c r="G177" s="83"/>
      <c r="H177" s="83"/>
      <c r="I177" s="84"/>
      <c r="J177" s="74" t="s">
        <v>102</v>
      </c>
      <c r="K177" s="75" t="str">
        <f>+K153</f>
        <v>ENERO A MARZO</v>
      </c>
      <c r="L177" s="75"/>
      <c r="M177" s="133"/>
      <c r="N177" s="133"/>
      <c r="O177" s="133"/>
      <c r="P177" s="134"/>
    </row>
    <row r="178" spans="3:16" ht="17.25" thickBot="1" x14ac:dyDescent="0.3">
      <c r="C178" s="2"/>
      <c r="D178" s="3" t="s">
        <v>100</v>
      </c>
      <c r="E178" s="4"/>
      <c r="F178" s="4"/>
      <c r="G178" s="30"/>
      <c r="H178" s="30"/>
      <c r="I178" s="31"/>
      <c r="J178" s="8" t="s">
        <v>101</v>
      </c>
      <c r="K178" s="9">
        <f>+K11</f>
        <v>2016</v>
      </c>
      <c r="L178" s="9"/>
      <c r="M178" s="135" t="s">
        <v>0</v>
      </c>
      <c r="N178" s="135"/>
      <c r="O178" s="135"/>
      <c r="P178" s="136"/>
    </row>
    <row r="179" spans="3:16" ht="17.25" thickBot="1" x14ac:dyDescent="0.3">
      <c r="C179" s="137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9"/>
    </row>
    <row r="180" spans="3:16" x14ac:dyDescent="0.25">
      <c r="C180" s="131" t="str">
        <f t="shared" ref="C180:P180" si="28">+C156</f>
        <v>CODIFICACION PRESUPUESTAL</v>
      </c>
      <c r="D180" s="140" t="str">
        <f t="shared" si="28"/>
        <v>FUENTE</v>
      </c>
      <c r="E180" s="131" t="str">
        <f t="shared" si="28"/>
        <v>REC</v>
      </c>
      <c r="F180" s="131" t="str">
        <f t="shared" si="28"/>
        <v>DESCRIPCION</v>
      </c>
      <c r="G180" s="131" t="str">
        <f t="shared" si="28"/>
        <v>APR. VIGENTE</v>
      </c>
      <c r="H180" s="131" t="str">
        <f t="shared" si="28"/>
        <v>CDP</v>
      </c>
      <c r="I180" s="131" t="str">
        <f t="shared" si="28"/>
        <v>% CDP vs APR. VIGENTE</v>
      </c>
      <c r="J180" s="131" t="str">
        <f t="shared" si="28"/>
        <v>APR. DISPONIBLE</v>
      </c>
      <c r="K180" s="131" t="str">
        <f t="shared" si="28"/>
        <v>COMPROMISO ACUMULADO</v>
      </c>
      <c r="L180" s="131" t="str">
        <f t="shared" si="28"/>
        <v>% COMPROMISO VS APR. VIGENTE</v>
      </c>
      <c r="M180" s="131" t="str">
        <f t="shared" si="28"/>
        <v>OBLIGACION ACUMULADA</v>
      </c>
      <c r="N180" s="131" t="str">
        <f t="shared" si="28"/>
        <v>% OBLIGACION VS APR. VIGENTE</v>
      </c>
      <c r="O180" s="131" t="str">
        <f t="shared" si="28"/>
        <v>PAGOS ACUMULADOS</v>
      </c>
      <c r="P180" s="131" t="str">
        <f t="shared" si="28"/>
        <v>% PAGOS VS APR. VIGENTE</v>
      </c>
    </row>
    <row r="181" spans="3:16" ht="26.25" customHeight="1" thickBot="1" x14ac:dyDescent="0.3">
      <c r="C181" s="132"/>
      <c r="D181" s="14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3:16" ht="17.25" thickBot="1" x14ac:dyDescent="0.3">
      <c r="C182" s="32" t="s">
        <v>126</v>
      </c>
      <c r="D182" s="119"/>
      <c r="E182" s="120"/>
      <c r="F182" s="32" t="s">
        <v>127</v>
      </c>
      <c r="G182" s="17">
        <f>SUM(G183:G187)</f>
        <v>2530880000</v>
      </c>
      <c r="H182" s="17">
        <f t="shared" ref="H182:M182" si="29">SUM(H183:H187)</f>
        <v>1886673232</v>
      </c>
      <c r="I182" s="41">
        <f>+H182/$G182</f>
        <v>0.74546135415349601</v>
      </c>
      <c r="J182" s="17">
        <f t="shared" si="29"/>
        <v>563965985</v>
      </c>
      <c r="K182" s="17">
        <f t="shared" si="29"/>
        <v>1456886677</v>
      </c>
      <c r="L182" s="41">
        <f>+K182/$G182</f>
        <v>0.57564431225502588</v>
      </c>
      <c r="M182" s="17">
        <f t="shared" si="29"/>
        <v>189576392</v>
      </c>
      <c r="N182" s="41">
        <f>+M182/$G182</f>
        <v>7.4905326210646106E-2</v>
      </c>
      <c r="O182" s="17">
        <f t="shared" ref="O182" si="30">SUM(O183:O187)</f>
        <v>189576392</v>
      </c>
      <c r="P182" s="41">
        <f>+O182/$G182</f>
        <v>7.4905326210646106E-2</v>
      </c>
    </row>
    <row r="183" spans="3:16" ht="26.25" thickBot="1" x14ac:dyDescent="0.3">
      <c r="C183" s="10" t="s">
        <v>116</v>
      </c>
      <c r="D183" s="11" t="s">
        <v>8</v>
      </c>
      <c r="E183" s="11" t="s">
        <v>9</v>
      </c>
      <c r="F183" s="12" t="s">
        <v>117</v>
      </c>
      <c r="G183" s="16">
        <v>5000000</v>
      </c>
      <c r="H183" s="16">
        <v>0</v>
      </c>
      <c r="I183" s="42">
        <f t="shared" ref="I183:I187" si="31">+H183/$G183</f>
        <v>0</v>
      </c>
      <c r="J183" s="16">
        <v>5000000</v>
      </c>
      <c r="K183" s="16">
        <v>0</v>
      </c>
      <c r="L183" s="42">
        <f t="shared" ref="L183:N187" si="32">+K183/$G183</f>
        <v>0</v>
      </c>
      <c r="M183" s="16">
        <v>0</v>
      </c>
      <c r="N183" s="42">
        <f t="shared" si="32"/>
        <v>0</v>
      </c>
      <c r="O183" s="16">
        <v>0</v>
      </c>
      <c r="P183" s="42">
        <f t="shared" ref="P183:P187" si="33">+O183/$G183</f>
        <v>0</v>
      </c>
    </row>
    <row r="184" spans="3:16" ht="26.25" thickBot="1" x14ac:dyDescent="0.3">
      <c r="C184" s="10" t="s">
        <v>118</v>
      </c>
      <c r="D184" s="11" t="s">
        <v>8</v>
      </c>
      <c r="E184" s="11" t="s">
        <v>9</v>
      </c>
      <c r="F184" s="12" t="s">
        <v>119</v>
      </c>
      <c r="G184" s="16">
        <v>1331000000</v>
      </c>
      <c r="H184" s="16">
        <v>884036644</v>
      </c>
      <c r="I184" s="42">
        <f t="shared" si="31"/>
        <v>0.66418981517655895</v>
      </c>
      <c r="J184" s="16">
        <v>366722573</v>
      </c>
      <c r="K184" s="16">
        <v>521404223</v>
      </c>
      <c r="L184" s="42">
        <f t="shared" si="32"/>
        <v>0.39173870999248683</v>
      </c>
      <c r="M184" s="16">
        <v>54591049</v>
      </c>
      <c r="N184" s="42">
        <f t="shared" si="32"/>
        <v>4.1015063110443277E-2</v>
      </c>
      <c r="O184" s="16">
        <v>54591049</v>
      </c>
      <c r="P184" s="42">
        <f t="shared" si="33"/>
        <v>4.1015063110443277E-2</v>
      </c>
    </row>
    <row r="185" spans="3:16" ht="26.25" thickBot="1" x14ac:dyDescent="0.3">
      <c r="C185" s="10" t="s">
        <v>120</v>
      </c>
      <c r="D185" s="11" t="s">
        <v>8</v>
      </c>
      <c r="E185" s="11" t="s">
        <v>9</v>
      </c>
      <c r="F185" s="12" t="s">
        <v>121</v>
      </c>
      <c r="G185" s="16">
        <v>255000000</v>
      </c>
      <c r="H185" s="16">
        <v>169030000</v>
      </c>
      <c r="I185" s="42">
        <f t="shared" si="31"/>
        <v>0.66286274509803922</v>
      </c>
      <c r="J185" s="16">
        <v>85970000</v>
      </c>
      <c r="K185" s="16">
        <v>168550000</v>
      </c>
      <c r="L185" s="42">
        <f t="shared" si="32"/>
        <v>0.66098039215686277</v>
      </c>
      <c r="M185" s="16">
        <v>30335883</v>
      </c>
      <c r="N185" s="42">
        <f t="shared" si="32"/>
        <v>0.11896424705882352</v>
      </c>
      <c r="O185" s="16">
        <v>30335883</v>
      </c>
      <c r="P185" s="42">
        <f t="shared" si="33"/>
        <v>0.11896424705882352</v>
      </c>
    </row>
    <row r="186" spans="3:16" ht="39" thickBot="1" x14ac:dyDescent="0.3">
      <c r="C186" s="10" t="s">
        <v>122</v>
      </c>
      <c r="D186" s="11" t="s">
        <v>8</v>
      </c>
      <c r="E186" s="11" t="s">
        <v>9</v>
      </c>
      <c r="F186" s="12" t="s">
        <v>123</v>
      </c>
      <c r="G186" s="16">
        <v>539880000</v>
      </c>
      <c r="H186" s="16">
        <v>445539922</v>
      </c>
      <c r="I186" s="42">
        <f t="shared" si="31"/>
        <v>0.82525732014521747</v>
      </c>
      <c r="J186" s="16">
        <v>94340078</v>
      </c>
      <c r="K186" s="16">
        <v>388965788</v>
      </c>
      <c r="L186" s="42">
        <f t="shared" si="32"/>
        <v>0.72046711861895241</v>
      </c>
      <c r="M186" s="16">
        <v>35836479</v>
      </c>
      <c r="N186" s="42">
        <f t="shared" si="32"/>
        <v>6.6378600800177823E-2</v>
      </c>
      <c r="O186" s="16">
        <v>35836479</v>
      </c>
      <c r="P186" s="42">
        <f t="shared" si="33"/>
        <v>6.6378600800177823E-2</v>
      </c>
    </row>
    <row r="187" spans="3:16" ht="26.25" thickBot="1" x14ac:dyDescent="0.3">
      <c r="C187" s="10" t="s">
        <v>124</v>
      </c>
      <c r="D187" s="11" t="s">
        <v>8</v>
      </c>
      <c r="E187" s="11" t="s">
        <v>9</v>
      </c>
      <c r="F187" s="12" t="s">
        <v>125</v>
      </c>
      <c r="G187" s="16">
        <v>400000000</v>
      </c>
      <c r="H187" s="16">
        <v>388066666</v>
      </c>
      <c r="I187" s="42">
        <f t="shared" si="31"/>
        <v>0.97016666500000004</v>
      </c>
      <c r="J187" s="16">
        <v>11933334</v>
      </c>
      <c r="K187" s="16">
        <v>377966666</v>
      </c>
      <c r="L187" s="42">
        <f t="shared" si="32"/>
        <v>0.94491666500000004</v>
      </c>
      <c r="M187" s="16">
        <v>68812981</v>
      </c>
      <c r="N187" s="42">
        <f t="shared" si="32"/>
        <v>0.17203245249999999</v>
      </c>
      <c r="O187" s="16">
        <v>68812981</v>
      </c>
      <c r="P187" s="42">
        <f t="shared" si="33"/>
        <v>0.17203245249999999</v>
      </c>
    </row>
    <row r="188" spans="3:16" ht="10.5" customHeight="1" thickBot="1" x14ac:dyDescent="0.3"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3"/>
    </row>
    <row r="189" spans="3:16" ht="17.25" thickBot="1" x14ac:dyDescent="0.3">
      <c r="C189" s="32" t="s">
        <v>126</v>
      </c>
      <c r="D189" s="124"/>
      <c r="E189" s="125"/>
      <c r="F189" s="32" t="s">
        <v>127</v>
      </c>
      <c r="G189" s="17">
        <f>SUM(G190:G194)</f>
        <v>3802872721</v>
      </c>
      <c r="H189" s="17">
        <f t="shared" ref="H189:M189" si="34">SUM(H190:H194)</f>
        <v>816647967</v>
      </c>
      <c r="I189" s="41">
        <f>+H189/$G189</f>
        <v>0.21474501696844983</v>
      </c>
      <c r="J189" s="17">
        <f t="shared" si="34"/>
        <v>2986224754</v>
      </c>
      <c r="K189" s="17">
        <f t="shared" si="34"/>
        <v>792923567</v>
      </c>
      <c r="L189" s="41">
        <f>+K189/$G189</f>
        <v>0.20850647002235023</v>
      </c>
      <c r="M189" s="17">
        <f t="shared" si="34"/>
        <v>165098920</v>
      </c>
      <c r="N189" s="41">
        <f>+M189/$G189</f>
        <v>4.3414263929555268E-2</v>
      </c>
      <c r="O189" s="17">
        <f t="shared" ref="O189" si="35">SUM(O190:O194)</f>
        <v>165098920</v>
      </c>
      <c r="P189" s="41">
        <f>+O189/$G189</f>
        <v>4.3414263929555268E-2</v>
      </c>
    </row>
    <row r="190" spans="3:16" ht="54.75" customHeight="1" thickBot="1" x14ac:dyDescent="0.3">
      <c r="C190" s="10" t="s">
        <v>138</v>
      </c>
      <c r="D190" s="11" t="s">
        <v>57</v>
      </c>
      <c r="E190" s="11" t="s">
        <v>182</v>
      </c>
      <c r="F190" s="12" t="s">
        <v>181</v>
      </c>
      <c r="G190" s="16">
        <v>2574557003</v>
      </c>
      <c r="H190" s="16">
        <v>678972967</v>
      </c>
      <c r="I190" s="42">
        <f t="shared" ref="I190:I195" si="36">+H190/$G190</f>
        <v>0.26372419263151969</v>
      </c>
      <c r="J190" s="16">
        <v>1895584036</v>
      </c>
      <c r="K190" s="16">
        <v>673806567</v>
      </c>
      <c r="L190" s="42">
        <f t="shared" ref="L190:L195" si="37">+K190/$G190</f>
        <v>0.26171747846905219</v>
      </c>
      <c r="M190" s="16">
        <v>150081920</v>
      </c>
      <c r="N190" s="42">
        <f t="shared" ref="N190:N195" si="38">+M190/$G190</f>
        <v>5.8294269587007473E-2</v>
      </c>
      <c r="O190" s="16">
        <v>150081920</v>
      </c>
      <c r="P190" s="42">
        <f t="shared" ref="P190:P195" si="39">+O190/$G190</f>
        <v>5.8294269587007473E-2</v>
      </c>
    </row>
    <row r="191" spans="3:16" ht="35.25" customHeight="1" thickBot="1" x14ac:dyDescent="0.3">
      <c r="C191" s="10" t="s">
        <v>118</v>
      </c>
      <c r="D191" s="11" t="s">
        <v>57</v>
      </c>
      <c r="E191" s="11" t="s">
        <v>58</v>
      </c>
      <c r="F191" s="12" t="s">
        <v>119</v>
      </c>
      <c r="G191" s="16">
        <v>500000000</v>
      </c>
      <c r="H191" s="16">
        <v>6000000</v>
      </c>
      <c r="I191" s="42">
        <f t="shared" si="36"/>
        <v>1.2E-2</v>
      </c>
      <c r="J191" s="16">
        <v>494000000</v>
      </c>
      <c r="K191" s="16">
        <v>6000000</v>
      </c>
      <c r="L191" s="42">
        <f t="shared" si="37"/>
        <v>1.2E-2</v>
      </c>
      <c r="M191" s="16">
        <v>6000000</v>
      </c>
      <c r="N191" s="42">
        <f t="shared" si="38"/>
        <v>1.2E-2</v>
      </c>
      <c r="O191" s="16">
        <v>6000000</v>
      </c>
      <c r="P191" s="42">
        <f t="shared" si="39"/>
        <v>1.2E-2</v>
      </c>
    </row>
    <row r="192" spans="3:16" ht="30.75" customHeight="1" thickBot="1" x14ac:dyDescent="0.3">
      <c r="C192" s="10" t="s">
        <v>118</v>
      </c>
      <c r="D192" s="11" t="s">
        <v>57</v>
      </c>
      <c r="E192" s="11" t="s">
        <v>182</v>
      </c>
      <c r="F192" s="12" t="s">
        <v>119</v>
      </c>
      <c r="G192" s="16">
        <v>114157860</v>
      </c>
      <c r="H192" s="16">
        <v>25000000</v>
      </c>
      <c r="I192" s="42">
        <f t="shared" si="36"/>
        <v>0.21899499517597826</v>
      </c>
      <c r="J192" s="16">
        <v>89157860</v>
      </c>
      <c r="K192" s="16">
        <v>25000000</v>
      </c>
      <c r="L192" s="42">
        <f t="shared" si="37"/>
        <v>0.21899499517597826</v>
      </c>
      <c r="M192" s="16">
        <v>2500000</v>
      </c>
      <c r="N192" s="42">
        <f t="shared" si="38"/>
        <v>2.1899499517597825E-2</v>
      </c>
      <c r="O192" s="16">
        <v>2500000</v>
      </c>
      <c r="P192" s="42">
        <f t="shared" si="39"/>
        <v>2.1899499517597825E-2</v>
      </c>
    </row>
    <row r="193" spans="3:16" ht="42.75" customHeight="1" thickBot="1" x14ac:dyDescent="0.3">
      <c r="C193" s="10" t="s">
        <v>122</v>
      </c>
      <c r="D193" s="11" t="s">
        <v>57</v>
      </c>
      <c r="E193" s="11" t="s">
        <v>58</v>
      </c>
      <c r="F193" s="12" t="s">
        <v>123</v>
      </c>
      <c r="G193" s="16">
        <v>500000000</v>
      </c>
      <c r="H193" s="16">
        <v>16517000</v>
      </c>
      <c r="I193" s="42">
        <f t="shared" si="36"/>
        <v>3.3034000000000001E-2</v>
      </c>
      <c r="J193" s="16">
        <v>483483000</v>
      </c>
      <c r="K193" s="16">
        <v>15117000</v>
      </c>
      <c r="L193" s="42">
        <f t="shared" si="37"/>
        <v>3.0234E-2</v>
      </c>
      <c r="M193" s="16">
        <v>6517000</v>
      </c>
      <c r="N193" s="42">
        <f t="shared" si="38"/>
        <v>1.3034E-2</v>
      </c>
      <c r="O193" s="16">
        <v>6517000</v>
      </c>
      <c r="P193" s="42">
        <f t="shared" si="39"/>
        <v>1.3034E-2</v>
      </c>
    </row>
    <row r="194" spans="3:16" ht="45.75" customHeight="1" thickBot="1" x14ac:dyDescent="0.3">
      <c r="C194" s="10" t="s">
        <v>122</v>
      </c>
      <c r="D194" s="11" t="s">
        <v>57</v>
      </c>
      <c r="E194" s="11" t="s">
        <v>182</v>
      </c>
      <c r="F194" s="12" t="s">
        <v>123</v>
      </c>
      <c r="G194" s="16">
        <v>114157858</v>
      </c>
      <c r="H194" s="16">
        <v>90158000</v>
      </c>
      <c r="I194" s="42">
        <f t="shared" si="36"/>
        <v>0.78976604483941881</v>
      </c>
      <c r="J194" s="16">
        <v>23999858</v>
      </c>
      <c r="K194" s="16">
        <v>73000000</v>
      </c>
      <c r="L194" s="42">
        <f t="shared" si="37"/>
        <v>0.63946539711703421</v>
      </c>
      <c r="M194" s="16">
        <v>0</v>
      </c>
      <c r="N194" s="42">
        <f t="shared" si="38"/>
        <v>0</v>
      </c>
      <c r="O194" s="16">
        <v>0</v>
      </c>
      <c r="P194" s="42">
        <f t="shared" si="39"/>
        <v>0</v>
      </c>
    </row>
    <row r="195" spans="3:16" ht="17.25" thickBot="1" x14ac:dyDescent="0.3">
      <c r="C195" s="126" t="s">
        <v>103</v>
      </c>
      <c r="D195" s="127"/>
      <c r="E195" s="127"/>
      <c r="F195" s="128"/>
      <c r="G195" s="17">
        <f>+G189+G182</f>
        <v>6333752721</v>
      </c>
      <c r="H195" s="17">
        <f t="shared" ref="H195:M195" si="40">+H189+H182</f>
        <v>2703321199</v>
      </c>
      <c r="I195" s="41">
        <f t="shared" si="36"/>
        <v>0.4268119262119201</v>
      </c>
      <c r="J195" s="17">
        <f t="shared" si="40"/>
        <v>3550190739</v>
      </c>
      <c r="K195" s="17">
        <f t="shared" si="40"/>
        <v>2249810244</v>
      </c>
      <c r="L195" s="41">
        <f t="shared" si="37"/>
        <v>0.35520967475420961</v>
      </c>
      <c r="M195" s="17">
        <f t="shared" si="40"/>
        <v>354675312</v>
      </c>
      <c r="N195" s="41">
        <f t="shared" si="38"/>
        <v>5.5997656937892319E-2</v>
      </c>
      <c r="O195" s="17">
        <f t="shared" ref="O195" si="41">+O189+O182</f>
        <v>354675312</v>
      </c>
      <c r="P195" s="41">
        <f t="shared" si="39"/>
        <v>5.5997656937892319E-2</v>
      </c>
    </row>
    <row r="196" spans="3:16" x14ac:dyDescent="0.25">
      <c r="C196" s="19"/>
      <c r="D196" s="20"/>
      <c r="E196" s="20"/>
      <c r="F196" s="20"/>
      <c r="G196" s="21"/>
      <c r="H196" s="21"/>
      <c r="I196" s="22"/>
      <c r="J196" s="21"/>
      <c r="K196" s="21"/>
      <c r="L196" s="21"/>
      <c r="M196" s="21"/>
      <c r="N196" s="21"/>
      <c r="O196" s="21"/>
      <c r="P196" s="23"/>
    </row>
    <row r="197" spans="3:16" x14ac:dyDescent="0.25">
      <c r="C197" s="24"/>
      <c r="D197" s="25"/>
      <c r="E197" s="25"/>
      <c r="F197" s="25"/>
      <c r="G197" s="26"/>
      <c r="H197" s="26"/>
      <c r="I197" s="27"/>
      <c r="J197" s="26"/>
      <c r="K197" s="26"/>
      <c r="L197" s="26"/>
      <c r="M197" s="26"/>
      <c r="N197" s="26"/>
      <c r="O197" s="26"/>
      <c r="P197" s="28"/>
    </row>
    <row r="198" spans="3:16" ht="17.25" thickBot="1" x14ac:dyDescent="0.3">
      <c r="C198" s="77" t="s">
        <v>137</v>
      </c>
      <c r="D198" s="78"/>
      <c r="E198" s="79"/>
      <c r="F198" s="79"/>
      <c r="G198" s="79"/>
      <c r="H198" s="129"/>
      <c r="I198" s="129"/>
      <c r="J198" s="129"/>
      <c r="K198" s="129"/>
      <c r="L198" s="129"/>
      <c r="M198" s="129"/>
      <c r="N198" s="129"/>
      <c r="O198" s="129"/>
      <c r="P198" s="130"/>
    </row>
    <row r="199" spans="3:16" ht="17.25" thickBot="1" x14ac:dyDescent="0.3">
      <c r="C199" s="80"/>
      <c r="D199" s="81"/>
      <c r="E199" s="29"/>
      <c r="F199" s="29"/>
      <c r="G199" s="29"/>
      <c r="H199" s="82"/>
      <c r="I199" s="82"/>
      <c r="J199" s="87"/>
      <c r="K199" s="82"/>
      <c r="L199" s="82"/>
      <c r="M199" s="82"/>
      <c r="N199" s="82"/>
      <c r="O199" s="82"/>
      <c r="P199" s="82"/>
    </row>
    <row r="200" spans="3:16" ht="17.25" thickBot="1" x14ac:dyDescent="0.3">
      <c r="C200" s="102" t="s">
        <v>143</v>
      </c>
      <c r="D200" s="102"/>
      <c r="E200" s="102"/>
      <c r="F200" s="61">
        <v>2015</v>
      </c>
      <c r="G200" s="103" t="s">
        <v>147</v>
      </c>
      <c r="H200" s="104"/>
      <c r="I200" s="104"/>
      <c r="J200" s="104"/>
      <c r="K200" s="105"/>
      <c r="M200" s="88"/>
    </row>
    <row r="201" spans="3:16" ht="17.25" thickBot="1" x14ac:dyDescent="0.3">
      <c r="C201" s="96" t="s">
        <v>139</v>
      </c>
      <c r="D201" s="97"/>
      <c r="E201" s="98"/>
      <c r="F201" s="43">
        <v>9924765061</v>
      </c>
      <c r="G201" s="106"/>
      <c r="H201" s="107"/>
      <c r="I201" s="107"/>
      <c r="J201" s="107"/>
      <c r="K201" s="108"/>
      <c r="M201" s="89"/>
    </row>
    <row r="202" spans="3:16" ht="18.75" thickBot="1" x14ac:dyDescent="0.3">
      <c r="C202" s="96" t="s">
        <v>162</v>
      </c>
      <c r="D202" s="97"/>
      <c r="E202" s="98"/>
      <c r="F202" s="43">
        <v>0</v>
      </c>
      <c r="G202" s="62"/>
      <c r="H202" s="63"/>
      <c r="I202" s="63"/>
      <c r="J202" s="63"/>
      <c r="K202" s="64"/>
    </row>
    <row r="203" spans="3:16" ht="18.75" thickBot="1" x14ac:dyDescent="0.3">
      <c r="C203" s="96" t="s">
        <v>163</v>
      </c>
      <c r="D203" s="97"/>
      <c r="E203" s="98"/>
      <c r="F203" s="43">
        <f>+F201-F202</f>
        <v>9924765061</v>
      </c>
      <c r="G203" s="62"/>
      <c r="H203" s="63"/>
      <c r="I203" s="63"/>
      <c r="J203" s="63"/>
      <c r="K203" s="64"/>
    </row>
    <row r="204" spans="3:16" ht="18.75" thickBot="1" x14ac:dyDescent="0.3">
      <c r="C204" s="109" t="s">
        <v>141</v>
      </c>
      <c r="D204" s="109"/>
      <c r="E204" s="109"/>
      <c r="F204" s="44">
        <v>5904346707</v>
      </c>
      <c r="G204" s="45"/>
      <c r="H204" s="46"/>
      <c r="I204" s="63" t="str">
        <f>K63</f>
        <v>ENERO A MARZO</v>
      </c>
      <c r="J204" s="46"/>
      <c r="K204" s="47"/>
    </row>
    <row r="205" spans="3:16" ht="18.75" thickBot="1" x14ac:dyDescent="0.3">
      <c r="C205" s="109" t="s">
        <v>142</v>
      </c>
      <c r="D205" s="109"/>
      <c r="E205" s="109"/>
      <c r="F205" s="44">
        <v>4020418354</v>
      </c>
      <c r="G205" s="48"/>
      <c r="H205" s="49"/>
      <c r="I205" s="49"/>
      <c r="J205" s="49"/>
      <c r="K205" s="50"/>
    </row>
    <row r="206" spans="3:16" ht="17.25" thickBot="1" x14ac:dyDescent="0.3">
      <c r="C206" s="99" t="s">
        <v>164</v>
      </c>
      <c r="D206" s="100"/>
      <c r="E206" s="101"/>
      <c r="F206" s="58">
        <f>+F204+F205</f>
        <v>9924765061</v>
      </c>
      <c r="G206" s="61" t="s">
        <v>5</v>
      </c>
      <c r="H206" s="51" t="s">
        <v>6</v>
      </c>
      <c r="I206" s="61" t="s">
        <v>144</v>
      </c>
      <c r="J206" s="52" t="s">
        <v>145</v>
      </c>
      <c r="K206" s="61" t="s">
        <v>146</v>
      </c>
    </row>
    <row r="207" spans="3:16" ht="17.25" thickBot="1" x14ac:dyDescent="0.3">
      <c r="C207" s="110" t="s">
        <v>140</v>
      </c>
      <c r="D207" s="111"/>
      <c r="E207" s="111"/>
      <c r="F207" s="112"/>
      <c r="G207" s="53">
        <v>6118264547</v>
      </c>
      <c r="H207" s="53">
        <v>3705704409</v>
      </c>
      <c r="I207" s="53">
        <v>3273012037</v>
      </c>
      <c r="J207" s="53">
        <v>1211726307</v>
      </c>
      <c r="K207" s="53">
        <v>1211726307</v>
      </c>
    </row>
    <row r="208" spans="3:16" ht="17.25" thickBot="1" x14ac:dyDescent="0.3">
      <c r="C208" s="113"/>
      <c r="D208" s="114"/>
      <c r="E208" s="114"/>
      <c r="F208" s="115"/>
      <c r="G208" s="54">
        <f>+H42+H68+H73+H158+H182</f>
        <v>5207856348</v>
      </c>
      <c r="H208" s="54">
        <f>+J42+J68+J73+J158+J182</f>
        <v>606122175</v>
      </c>
      <c r="I208" s="54">
        <f>+K42+K68+K73+K158+K182</f>
        <v>2426912307</v>
      </c>
      <c r="J208" s="54">
        <f>+M42+M68+M73+M158+M182</f>
        <v>1037213737</v>
      </c>
      <c r="K208" s="54">
        <f>+O42+O68+O73+O158+O182</f>
        <v>1037213737</v>
      </c>
    </row>
    <row r="209" spans="3:13" ht="17.25" thickBot="1" x14ac:dyDescent="0.3">
      <c r="C209" s="113"/>
      <c r="D209" s="114"/>
      <c r="E209" s="114"/>
      <c r="F209" s="115"/>
      <c r="G209" s="54">
        <f>+H119+H123+H189</f>
        <v>910408199</v>
      </c>
      <c r="H209" s="54">
        <f>+J119+J123+J163+J189</f>
        <v>3099582234</v>
      </c>
      <c r="I209" s="54">
        <f>+K120+K123+K189</f>
        <v>846099730</v>
      </c>
      <c r="J209" s="54">
        <f>+M119+M123+M189</f>
        <v>174512570</v>
      </c>
      <c r="K209" s="54">
        <f>+O119+O123+O163+O189</f>
        <v>174512570</v>
      </c>
    </row>
    <row r="210" spans="3:13" ht="17.25" thickBot="1" x14ac:dyDescent="0.3">
      <c r="C210" s="113"/>
      <c r="D210" s="114"/>
      <c r="E210" s="114"/>
      <c r="F210" s="115"/>
      <c r="G210" s="55">
        <f t="shared" ref="G210:K210" si="42">+G209+G208</f>
        <v>6118264547</v>
      </c>
      <c r="H210" s="55">
        <f t="shared" si="42"/>
        <v>3705704409</v>
      </c>
      <c r="I210" s="55">
        <f t="shared" si="42"/>
        <v>3273012037</v>
      </c>
      <c r="J210" s="55">
        <f t="shared" si="42"/>
        <v>1211726307</v>
      </c>
      <c r="K210" s="55">
        <f t="shared" si="42"/>
        <v>1211726307</v>
      </c>
    </row>
    <row r="211" spans="3:13" ht="17.25" thickBot="1" x14ac:dyDescent="0.3">
      <c r="C211" s="116"/>
      <c r="D211" s="117"/>
      <c r="E211" s="117"/>
      <c r="F211" s="118"/>
      <c r="G211" s="56">
        <f t="shared" ref="G211:K211" si="43">+G207-G210</f>
        <v>0</v>
      </c>
      <c r="H211" s="56">
        <f t="shared" si="43"/>
        <v>0</v>
      </c>
      <c r="I211" s="56">
        <f t="shared" si="43"/>
        <v>0</v>
      </c>
      <c r="J211" s="56">
        <f t="shared" si="43"/>
        <v>0</v>
      </c>
      <c r="K211" s="56">
        <f t="shared" si="43"/>
        <v>0</v>
      </c>
    </row>
    <row r="213" spans="3:13" ht="17.25" thickBot="1" x14ac:dyDescent="0.3">
      <c r="G213" s="90"/>
      <c r="I213" s="91"/>
      <c r="J213" s="88"/>
      <c r="K213" s="88"/>
      <c r="L213" s="88"/>
      <c r="M213" s="88"/>
    </row>
    <row r="214" spans="3:13" ht="17.25" thickBot="1" x14ac:dyDescent="0.3">
      <c r="F214" s="89"/>
      <c r="G214" s="92" t="s">
        <v>165</v>
      </c>
      <c r="H214" s="66" t="s">
        <v>183</v>
      </c>
      <c r="I214" s="53">
        <f>+F201</f>
        <v>9924765061</v>
      </c>
      <c r="J214" s="95">
        <v>1</v>
      </c>
      <c r="K214" s="88"/>
      <c r="L214" s="88"/>
      <c r="M214" s="88"/>
    </row>
    <row r="215" spans="3:13" ht="17.25" thickBot="1" x14ac:dyDescent="0.3">
      <c r="G215" s="59" t="s">
        <v>5</v>
      </c>
      <c r="H215" s="66" t="s">
        <v>5</v>
      </c>
      <c r="I215" s="53">
        <f>+G207</f>
        <v>6118264547</v>
      </c>
      <c r="J215" s="95">
        <f>+I215/$I$214</f>
        <v>0.6164644210110436</v>
      </c>
      <c r="K215" s="88"/>
      <c r="L215" s="88"/>
      <c r="M215" s="88"/>
    </row>
    <row r="216" spans="3:13" ht="17.25" thickBot="1" x14ac:dyDescent="0.3">
      <c r="G216" s="60" t="s">
        <v>6</v>
      </c>
      <c r="H216" s="51" t="s">
        <v>6</v>
      </c>
      <c r="I216" s="53">
        <f>+H207</f>
        <v>3705704409</v>
      </c>
      <c r="J216" s="95">
        <f t="shared" ref="J216:J219" si="44">+I216/$I$214</f>
        <v>0.37337955974008924</v>
      </c>
      <c r="K216" s="88"/>
      <c r="L216" s="88"/>
      <c r="M216" s="88"/>
    </row>
    <row r="217" spans="3:13" ht="17.25" thickBot="1" x14ac:dyDescent="0.3">
      <c r="G217" s="59" t="s">
        <v>144</v>
      </c>
      <c r="H217" s="66" t="s">
        <v>144</v>
      </c>
      <c r="I217" s="53">
        <f>+I207</f>
        <v>3273012037</v>
      </c>
      <c r="J217" s="95">
        <f t="shared" si="44"/>
        <v>0.32978231896506149</v>
      </c>
      <c r="K217" s="88"/>
      <c r="L217" s="88"/>
      <c r="M217" s="88"/>
    </row>
    <row r="218" spans="3:13" ht="17.25" thickBot="1" x14ac:dyDescent="0.3">
      <c r="G218" s="59" t="s">
        <v>145</v>
      </c>
      <c r="H218" s="52" t="s">
        <v>145</v>
      </c>
      <c r="I218" s="53">
        <f>+J207</f>
        <v>1211726307</v>
      </c>
      <c r="J218" s="95">
        <f t="shared" si="44"/>
        <v>0.122091182970321</v>
      </c>
      <c r="K218" s="88"/>
      <c r="L218" s="88"/>
      <c r="M218" s="88"/>
    </row>
    <row r="219" spans="3:13" ht="17.25" thickBot="1" x14ac:dyDescent="0.3">
      <c r="G219" s="59" t="s">
        <v>146</v>
      </c>
      <c r="H219" s="66" t="s">
        <v>146</v>
      </c>
      <c r="I219" s="53">
        <f>+K207</f>
        <v>1211726307</v>
      </c>
      <c r="J219" s="95">
        <f t="shared" si="44"/>
        <v>0.122091182970321</v>
      </c>
      <c r="K219" s="88"/>
      <c r="L219" s="88"/>
      <c r="M219" s="88"/>
    </row>
    <row r="220" spans="3:13" x14ac:dyDescent="0.25">
      <c r="I220" s="91"/>
      <c r="J220" s="88"/>
      <c r="K220" s="88"/>
      <c r="L220" s="88"/>
      <c r="M220" s="88"/>
    </row>
    <row r="221" spans="3:13" x14ac:dyDescent="0.25">
      <c r="G221" s="88"/>
      <c r="I221" s="91"/>
      <c r="J221" s="88"/>
      <c r="K221" s="88"/>
      <c r="L221" s="88"/>
      <c r="M221" s="88"/>
    </row>
    <row r="222" spans="3:13" x14ac:dyDescent="0.25">
      <c r="I222" s="91"/>
      <c r="J222" s="88"/>
      <c r="K222" s="88"/>
      <c r="L222" s="88"/>
      <c r="M222" s="88"/>
    </row>
    <row r="223" spans="3:13" x14ac:dyDescent="0.25">
      <c r="I223" s="91"/>
      <c r="J223" s="88"/>
      <c r="K223" s="88"/>
      <c r="L223" s="88"/>
      <c r="M223" s="88"/>
    </row>
    <row r="224" spans="3:13" x14ac:dyDescent="0.25">
      <c r="I224" s="91"/>
      <c r="J224" s="93"/>
      <c r="K224" s="88"/>
      <c r="L224" s="88"/>
      <c r="M224" s="88"/>
    </row>
    <row r="225" spans="9:13" x14ac:dyDescent="0.25">
      <c r="I225" s="91"/>
      <c r="J225" s="93"/>
      <c r="K225" s="88"/>
      <c r="L225" s="88"/>
      <c r="M225" s="88"/>
    </row>
    <row r="226" spans="9:13" x14ac:dyDescent="0.25">
      <c r="I226" s="91"/>
      <c r="J226" s="93"/>
      <c r="K226" s="88"/>
      <c r="L226" s="88"/>
      <c r="M226" s="88"/>
    </row>
    <row r="227" spans="9:13" x14ac:dyDescent="0.25">
      <c r="I227" s="91"/>
      <c r="J227" s="93"/>
      <c r="K227" s="88"/>
      <c r="L227" s="88"/>
      <c r="M227" s="88"/>
    </row>
    <row r="228" spans="9:13" x14ac:dyDescent="0.25">
      <c r="I228" s="91"/>
      <c r="J228" s="88"/>
      <c r="K228" s="88"/>
      <c r="L228" s="88"/>
      <c r="M228" s="88"/>
    </row>
    <row r="229" spans="9:13" x14ac:dyDescent="0.25">
      <c r="I229" s="91"/>
      <c r="J229" s="88"/>
      <c r="K229" s="88"/>
      <c r="L229" s="88"/>
      <c r="M229" s="88"/>
    </row>
    <row r="230" spans="9:13" x14ac:dyDescent="0.25">
      <c r="I230" s="91"/>
      <c r="J230" s="88"/>
      <c r="K230" s="88"/>
      <c r="L230" s="88"/>
      <c r="M230" s="88"/>
    </row>
    <row r="231" spans="9:13" x14ac:dyDescent="0.25">
      <c r="I231" s="91"/>
      <c r="J231" s="88"/>
      <c r="K231" s="88"/>
      <c r="L231" s="88"/>
      <c r="M231" s="88"/>
    </row>
    <row r="232" spans="9:13" x14ac:dyDescent="0.25">
      <c r="I232" s="91"/>
      <c r="J232" s="88"/>
      <c r="K232" s="88"/>
      <c r="L232" s="88"/>
      <c r="M232" s="88"/>
    </row>
    <row r="233" spans="9:13" x14ac:dyDescent="0.25">
      <c r="I233" s="91"/>
      <c r="J233" s="88"/>
      <c r="K233" s="88"/>
      <c r="L233" s="88"/>
      <c r="M233" s="88"/>
    </row>
    <row r="234" spans="9:13" x14ac:dyDescent="0.25">
      <c r="I234" s="91"/>
      <c r="J234" s="88"/>
      <c r="K234" s="88"/>
      <c r="L234" s="88"/>
      <c r="M234" s="88"/>
    </row>
    <row r="235" spans="9:13" x14ac:dyDescent="0.25">
      <c r="I235" s="91"/>
      <c r="J235" s="88"/>
      <c r="K235" s="88"/>
      <c r="L235" s="88"/>
      <c r="M235" s="88"/>
    </row>
    <row r="236" spans="9:13" x14ac:dyDescent="0.25">
      <c r="I236" s="91"/>
      <c r="J236" s="88"/>
      <c r="K236" s="88"/>
      <c r="L236" s="88"/>
      <c r="M236" s="88"/>
    </row>
    <row r="237" spans="9:13" x14ac:dyDescent="0.25">
      <c r="I237" s="91"/>
      <c r="J237" s="88"/>
      <c r="K237" s="88"/>
      <c r="L237" s="88"/>
      <c r="M237" s="88"/>
    </row>
    <row r="238" spans="9:13" x14ac:dyDescent="0.25">
      <c r="I238" s="91"/>
      <c r="J238" s="88"/>
      <c r="K238" s="88"/>
      <c r="L238" s="88"/>
      <c r="M238" s="88"/>
    </row>
    <row r="239" spans="9:13" x14ac:dyDescent="0.25">
      <c r="I239" s="91"/>
      <c r="J239" s="88"/>
      <c r="K239" s="88"/>
      <c r="L239" s="88"/>
      <c r="M239" s="88"/>
    </row>
    <row r="240" spans="9:13" x14ac:dyDescent="0.25">
      <c r="I240" s="91"/>
      <c r="J240" s="88"/>
      <c r="K240" s="88"/>
      <c r="L240" s="88"/>
      <c r="M240" s="88"/>
    </row>
    <row r="241" spans="9:13" x14ac:dyDescent="0.25">
      <c r="I241" s="91"/>
      <c r="J241" s="88"/>
      <c r="K241" s="88"/>
      <c r="L241" s="88"/>
      <c r="M241" s="88"/>
    </row>
    <row r="242" spans="9:13" x14ac:dyDescent="0.25">
      <c r="I242" s="91"/>
      <c r="J242" s="88"/>
      <c r="K242" s="88"/>
      <c r="L242" s="88"/>
      <c r="M242" s="88"/>
    </row>
    <row r="243" spans="9:13" x14ac:dyDescent="0.25">
      <c r="I243" s="91"/>
      <c r="J243" s="88"/>
      <c r="K243" s="88"/>
      <c r="L243" s="88"/>
      <c r="M243" s="88"/>
    </row>
    <row r="244" spans="9:13" x14ac:dyDescent="0.25">
      <c r="I244" s="91"/>
      <c r="J244" s="88"/>
      <c r="K244" s="88"/>
      <c r="L244" s="88"/>
      <c r="M244" s="88"/>
    </row>
    <row r="245" spans="9:13" x14ac:dyDescent="0.25">
      <c r="I245" s="91"/>
      <c r="J245" s="88"/>
      <c r="K245" s="88"/>
      <c r="L245" s="88"/>
      <c r="M245" s="88"/>
    </row>
    <row r="246" spans="9:13" x14ac:dyDescent="0.25">
      <c r="I246" s="91"/>
      <c r="J246" s="88"/>
      <c r="K246" s="88"/>
      <c r="L246" s="88"/>
      <c r="M246" s="88"/>
    </row>
    <row r="247" spans="9:13" x14ac:dyDescent="0.25">
      <c r="I247" s="91"/>
      <c r="J247" s="88"/>
      <c r="K247" s="88"/>
      <c r="L247" s="88"/>
      <c r="M247" s="88"/>
    </row>
    <row r="248" spans="9:13" x14ac:dyDescent="0.25">
      <c r="I248" s="91"/>
      <c r="J248" s="88"/>
      <c r="K248" s="88"/>
      <c r="L248" s="88"/>
      <c r="M248" s="88"/>
    </row>
    <row r="249" spans="9:13" x14ac:dyDescent="0.25">
      <c r="I249" s="91"/>
      <c r="J249" s="88"/>
      <c r="K249" s="88"/>
      <c r="L249" s="88"/>
      <c r="M249" s="88"/>
    </row>
  </sheetData>
  <mergeCells count="131">
    <mergeCell ref="C5:P5"/>
    <mergeCell ref="C6:P6"/>
    <mergeCell ref="C7:P7"/>
    <mergeCell ref="C8:P8"/>
    <mergeCell ref="M9:P9"/>
    <mergeCell ref="C10:P10"/>
    <mergeCell ref="C176:P176"/>
    <mergeCell ref="C152:P152"/>
    <mergeCell ref="C61:P61"/>
    <mergeCell ref="C60:P60"/>
    <mergeCell ref="C59:P59"/>
    <mergeCell ref="M11:P11"/>
    <mergeCell ref="C12:P12"/>
    <mergeCell ref="C13:C14"/>
    <mergeCell ref="D13:D14"/>
    <mergeCell ref="E13:E14"/>
    <mergeCell ref="F13:F14"/>
    <mergeCell ref="G13:G14"/>
    <mergeCell ref="H13:H14"/>
    <mergeCell ref="I13:I14"/>
    <mergeCell ref="J13:J14"/>
    <mergeCell ref="C42:F42"/>
    <mergeCell ref="C45:P45"/>
    <mergeCell ref="H46:P46"/>
    <mergeCell ref="K13:K14"/>
    <mergeCell ref="L13:L14"/>
    <mergeCell ref="M13:M14"/>
    <mergeCell ref="N13:N14"/>
    <mergeCell ref="O13:O14"/>
    <mergeCell ref="P13:P14"/>
    <mergeCell ref="C62:P62"/>
    <mergeCell ref="M63:P63"/>
    <mergeCell ref="C64:P64"/>
    <mergeCell ref="M65:P65"/>
    <mergeCell ref="C66:C67"/>
    <mergeCell ref="D66:D67"/>
    <mergeCell ref="E66:E67"/>
    <mergeCell ref="F66:F67"/>
    <mergeCell ref="G66:G67"/>
    <mergeCell ref="H66:H67"/>
    <mergeCell ref="C101:P101"/>
    <mergeCell ref="H102:P102"/>
    <mergeCell ref="C111:P111"/>
    <mergeCell ref="C112:P112"/>
    <mergeCell ref="C113:P113"/>
    <mergeCell ref="M114:P114"/>
    <mergeCell ref="O66:O67"/>
    <mergeCell ref="P66:P67"/>
    <mergeCell ref="D68:E68"/>
    <mergeCell ref="C72:P72"/>
    <mergeCell ref="D73:E73"/>
    <mergeCell ref="C98:F98"/>
    <mergeCell ref="I66:I67"/>
    <mergeCell ref="J66:J67"/>
    <mergeCell ref="K66:K67"/>
    <mergeCell ref="L66:L67"/>
    <mergeCell ref="M66:M67"/>
    <mergeCell ref="N66:N67"/>
    <mergeCell ref="M115:P115"/>
    <mergeCell ref="C116:P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D119:E119"/>
    <mergeCell ref="C122:P122"/>
    <mergeCell ref="D123:E123"/>
    <mergeCell ref="C147:F147"/>
    <mergeCell ref="H150:P150"/>
    <mergeCell ref="K117:K118"/>
    <mergeCell ref="L117:L118"/>
    <mergeCell ref="M117:M118"/>
    <mergeCell ref="N117:N118"/>
    <mergeCell ref="O117:O118"/>
    <mergeCell ref="P117:P118"/>
    <mergeCell ref="M153:P153"/>
    <mergeCell ref="M154:P154"/>
    <mergeCell ref="C155:P155"/>
    <mergeCell ref="C156:C157"/>
    <mergeCell ref="D156:D157"/>
    <mergeCell ref="E156:E157"/>
    <mergeCell ref="F156:F157"/>
    <mergeCell ref="G156:G157"/>
    <mergeCell ref="H156:H157"/>
    <mergeCell ref="I156:I157"/>
    <mergeCell ref="P156:P157"/>
    <mergeCell ref="D158:E158"/>
    <mergeCell ref="C162:P162"/>
    <mergeCell ref="C164:F164"/>
    <mergeCell ref="H167:P167"/>
    <mergeCell ref="J156:J157"/>
    <mergeCell ref="K156:K157"/>
    <mergeCell ref="L156:L157"/>
    <mergeCell ref="M156:M157"/>
    <mergeCell ref="N156:N157"/>
    <mergeCell ref="O156:O157"/>
    <mergeCell ref="M177:P177"/>
    <mergeCell ref="M178:P178"/>
    <mergeCell ref="C179:P179"/>
    <mergeCell ref="C180:C181"/>
    <mergeCell ref="D180:D181"/>
    <mergeCell ref="E180:E181"/>
    <mergeCell ref="F180:F181"/>
    <mergeCell ref="G180:G181"/>
    <mergeCell ref="H180:H181"/>
    <mergeCell ref="I180:I181"/>
    <mergeCell ref="P180:P181"/>
    <mergeCell ref="D182:E182"/>
    <mergeCell ref="C188:P188"/>
    <mergeCell ref="D189:E189"/>
    <mergeCell ref="C195:F195"/>
    <mergeCell ref="H198:P198"/>
    <mergeCell ref="J180:J181"/>
    <mergeCell ref="K180:K181"/>
    <mergeCell ref="L180:L181"/>
    <mergeCell ref="M180:M181"/>
    <mergeCell ref="N180:N181"/>
    <mergeCell ref="O180:O181"/>
    <mergeCell ref="C202:E202"/>
    <mergeCell ref="C203:E203"/>
    <mergeCell ref="C206:E206"/>
    <mergeCell ref="C200:E200"/>
    <mergeCell ref="G200:K201"/>
    <mergeCell ref="C201:E201"/>
    <mergeCell ref="C204:E204"/>
    <mergeCell ref="C205:E205"/>
    <mergeCell ref="C207:F211"/>
  </mergeCells>
  <pageMargins left="1.0629921259842521" right="0.70866141732283472" top="1.1417322834645669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2016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Insor</dc:creator>
  <cp:lastModifiedBy>Gloria del Pilar Lozano Rodriguez</cp:lastModifiedBy>
  <cp:lastPrinted>2016-04-29T14:01:13Z</cp:lastPrinted>
  <dcterms:created xsi:type="dcterms:W3CDTF">2014-02-07T20:05:59Z</dcterms:created>
  <dcterms:modified xsi:type="dcterms:W3CDTF">2016-04-29T16:27:27Z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