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olina.ramos\Documents\"/>
    </mc:Choice>
  </mc:AlternateContent>
  <bookViews>
    <workbookView xWindow="0" yWindow="0" windowWidth="28800" windowHeight="11700"/>
  </bookViews>
  <sheets>
    <sheet name="FORMATO PAA" sheetId="1" r:id="rId1"/>
  </sheets>
  <externalReferences>
    <externalReference r:id="rId2"/>
    <externalReference r:id="rId3"/>
  </externalReferences>
  <definedNames>
    <definedName name="_xlnm._FilterDatabase" localSheetId="0" hidden="1">'FORMATO PAA'!$A$11:$AE$577</definedName>
    <definedName name="area">[1]Hoja2!$M$2:$M$27</definedName>
    <definedName name="Catálogo_de_clasificación_Presupuestal" localSheetId="0">'FORMATO PAA'!$J$11</definedName>
    <definedName name="Dimension">[1]Hoja2!$A$2:$A$10</definedName>
    <definedName name="gasto">[1]Hoja2!$A$26:$A$27</definedName>
    <definedName name="mes">[1]Hoja2!$K$2:$K$13</definedName>
    <definedName name="modalidad">[1]Hoja2!$G$2:$G$6</definedName>
    <definedName name="recurso">[1]Hoja2!$E$2:$E$4</definedName>
    <definedName name="rubro">[1]Hoja1!$B$3:$B$8</definedName>
    <definedName name="seleccion">'FORMATO PAA'!$E$12:$E$25</definedName>
    <definedName name="sino">[1]Hoja2!$E$7:$E$8</definedName>
    <definedName name="TRAZA">[1]Hoja1!$AD$26:$AD$32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96" i="1" l="1"/>
  <c r="AE396" i="1" s="1"/>
  <c r="AB396" i="1"/>
  <c r="U396" i="1"/>
  <c r="U395" i="1"/>
  <c r="S395" i="1"/>
  <c r="F395" i="1"/>
  <c r="U394" i="1"/>
  <c r="S394" i="1"/>
  <c r="F394" i="1"/>
  <c r="U393" i="1"/>
  <c r="S393" i="1" s="1"/>
  <c r="F393" i="1"/>
  <c r="U392" i="1"/>
  <c r="S392" i="1"/>
  <c r="F392" i="1"/>
  <c r="U391" i="1"/>
  <c r="S391" i="1" s="1"/>
  <c r="F391" i="1"/>
  <c r="U390" i="1"/>
  <c r="S390" i="1"/>
  <c r="F390" i="1"/>
  <c r="U389" i="1"/>
  <c r="S389" i="1" s="1"/>
  <c r="F389" i="1"/>
  <c r="U388" i="1"/>
  <c r="S388" i="1"/>
  <c r="F388" i="1"/>
  <c r="U387" i="1"/>
  <c r="S387" i="1" s="1"/>
  <c r="F387" i="1"/>
  <c r="U386" i="1"/>
  <c r="S386" i="1"/>
  <c r="F386" i="1"/>
  <c r="U385" i="1"/>
  <c r="S385" i="1" s="1"/>
  <c r="F385" i="1"/>
  <c r="U384" i="1"/>
  <c r="S384" i="1"/>
  <c r="F384" i="1"/>
  <c r="U383" i="1"/>
  <c r="S383" i="1" s="1"/>
  <c r="F383" i="1"/>
  <c r="U382" i="1"/>
  <c r="S382" i="1"/>
  <c r="F382" i="1"/>
  <c r="U381" i="1"/>
  <c r="S381" i="1"/>
  <c r="F381" i="1"/>
  <c r="U380" i="1"/>
  <c r="S380" i="1"/>
  <c r="F380" i="1"/>
  <c r="U379" i="1"/>
  <c r="S379" i="1"/>
  <c r="F379" i="1"/>
  <c r="U378" i="1"/>
  <c r="S378" i="1"/>
  <c r="F378" i="1"/>
  <c r="U377" i="1"/>
  <c r="S377" i="1"/>
  <c r="F377" i="1"/>
  <c r="U376" i="1"/>
  <c r="S376" i="1"/>
  <c r="F376" i="1"/>
  <c r="U375" i="1"/>
  <c r="S375" i="1"/>
  <c r="F375" i="1"/>
  <c r="U374" i="1"/>
  <c r="S374" i="1"/>
  <c r="F374" i="1"/>
  <c r="U373" i="1"/>
  <c r="S373" i="1" s="1"/>
  <c r="T373" i="1"/>
  <c r="F373" i="1"/>
  <c r="U372" i="1"/>
  <c r="S372" i="1" s="1"/>
  <c r="F372" i="1"/>
  <c r="U371" i="1"/>
  <c r="S371" i="1"/>
  <c r="F371" i="1"/>
  <c r="U370" i="1"/>
  <c r="S370" i="1"/>
  <c r="F370" i="1"/>
  <c r="U369" i="1"/>
  <c r="S369" i="1"/>
  <c r="F369" i="1"/>
  <c r="U368" i="1"/>
  <c r="S368" i="1"/>
  <c r="F368" i="1"/>
  <c r="U367" i="1"/>
  <c r="S367" i="1"/>
  <c r="F367" i="1"/>
  <c r="U366" i="1"/>
  <c r="S366" i="1"/>
  <c r="F366" i="1"/>
  <c r="U365" i="1"/>
  <c r="S365" i="1"/>
  <c r="F365" i="1"/>
  <c r="U364" i="1"/>
  <c r="S364" i="1"/>
  <c r="F364" i="1"/>
  <c r="U363" i="1"/>
  <c r="S363" i="1"/>
  <c r="F363" i="1"/>
  <c r="U362" i="1"/>
  <c r="S362" i="1"/>
  <c r="F362" i="1"/>
  <c r="U361" i="1"/>
  <c r="S361" i="1"/>
  <c r="F361" i="1"/>
  <c r="U360" i="1"/>
  <c r="S360" i="1"/>
  <c r="F360" i="1"/>
  <c r="U359" i="1"/>
  <c r="S359" i="1"/>
  <c r="F359" i="1"/>
  <c r="U358" i="1"/>
  <c r="S358" i="1"/>
  <c r="F358" i="1"/>
  <c r="U357" i="1"/>
  <c r="S357" i="1"/>
  <c r="F357" i="1"/>
  <c r="U356" i="1"/>
  <c r="S356" i="1"/>
  <c r="F356" i="1"/>
  <c r="U355" i="1"/>
  <c r="S355" i="1"/>
  <c r="F355" i="1"/>
  <c r="U354" i="1"/>
  <c r="S354" i="1" s="1"/>
  <c r="F354" i="1"/>
  <c r="U353" i="1"/>
  <c r="S353" i="1"/>
  <c r="F353" i="1"/>
  <c r="U352" i="1"/>
  <c r="S352" i="1"/>
  <c r="F352" i="1"/>
  <c r="U351" i="1"/>
  <c r="S351" i="1"/>
  <c r="F351" i="1"/>
  <c r="U350" i="1"/>
  <c r="S350" i="1"/>
  <c r="F350" i="1"/>
  <c r="U349" i="1"/>
  <c r="S349" i="1"/>
  <c r="F349" i="1"/>
  <c r="U348" i="1"/>
  <c r="S348" i="1"/>
  <c r="F348" i="1"/>
  <c r="U347" i="1"/>
  <c r="S347" i="1"/>
  <c r="F347" i="1"/>
  <c r="U346" i="1"/>
  <c r="S346" i="1"/>
  <c r="F346" i="1"/>
  <c r="U345" i="1"/>
  <c r="S345" i="1"/>
  <c r="F345" i="1"/>
  <c r="U344" i="1"/>
  <c r="S344" i="1"/>
  <c r="F344" i="1"/>
  <c r="U343" i="1"/>
  <c r="S343" i="1"/>
  <c r="F343" i="1"/>
  <c r="U342" i="1"/>
  <c r="S342" i="1"/>
  <c r="F342" i="1"/>
  <c r="U341" i="1"/>
  <c r="S341" i="1"/>
  <c r="F341" i="1"/>
  <c r="U340" i="1"/>
  <c r="S340" i="1"/>
  <c r="F340" i="1"/>
  <c r="U339" i="1"/>
  <c r="S339" i="1"/>
  <c r="F339" i="1"/>
  <c r="U338" i="1"/>
  <c r="S338" i="1"/>
  <c r="F338" i="1"/>
  <c r="U337" i="1"/>
  <c r="S337" i="1"/>
  <c r="F337" i="1"/>
  <c r="U336" i="1"/>
  <c r="S336" i="1"/>
  <c r="F336" i="1"/>
  <c r="U335" i="1"/>
  <c r="S335" i="1"/>
  <c r="F335" i="1"/>
  <c r="U334" i="1"/>
  <c r="S334" i="1"/>
  <c r="F334" i="1"/>
  <c r="U333" i="1"/>
  <c r="S333" i="1"/>
  <c r="F333" i="1"/>
  <c r="U332" i="1"/>
  <c r="S332" i="1"/>
  <c r="F332" i="1"/>
  <c r="U331" i="1"/>
  <c r="S331" i="1"/>
  <c r="F331" i="1"/>
  <c r="U330" i="1"/>
  <c r="S330" i="1"/>
  <c r="F330" i="1"/>
  <c r="U329" i="1"/>
  <c r="S329" i="1"/>
  <c r="F329" i="1"/>
  <c r="U328" i="1"/>
  <c r="S328" i="1"/>
  <c r="F328" i="1"/>
  <c r="U327" i="1"/>
  <c r="S327" i="1"/>
  <c r="F327" i="1"/>
  <c r="U326" i="1"/>
  <c r="S326" i="1"/>
  <c r="F326" i="1"/>
  <c r="U325" i="1"/>
  <c r="S325" i="1"/>
  <c r="F325" i="1"/>
  <c r="U324" i="1"/>
  <c r="S324" i="1"/>
  <c r="F324" i="1"/>
  <c r="U323" i="1"/>
  <c r="S323" i="1"/>
  <c r="F323" i="1"/>
  <c r="U322" i="1"/>
  <c r="S322" i="1"/>
  <c r="F322" i="1"/>
  <c r="U321" i="1"/>
  <c r="S321" i="1"/>
  <c r="F321" i="1"/>
  <c r="U320" i="1"/>
  <c r="S320" i="1"/>
  <c r="F320" i="1"/>
  <c r="U319" i="1"/>
  <c r="S319" i="1"/>
  <c r="F319" i="1"/>
  <c r="U318" i="1"/>
  <c r="S318" i="1"/>
  <c r="F318" i="1"/>
  <c r="U317" i="1"/>
  <c r="S317" i="1"/>
  <c r="F317" i="1"/>
  <c r="U316" i="1"/>
  <c r="S316" i="1"/>
  <c r="F316" i="1"/>
  <c r="U315" i="1"/>
  <c r="S315" i="1"/>
  <c r="F315" i="1"/>
  <c r="U314" i="1"/>
  <c r="S314" i="1"/>
  <c r="F314" i="1"/>
  <c r="U313" i="1"/>
  <c r="S313" i="1"/>
  <c r="F313" i="1"/>
  <c r="U312" i="1"/>
  <c r="S312" i="1"/>
  <c r="F312" i="1"/>
  <c r="U311" i="1"/>
  <c r="S311" i="1"/>
  <c r="F311" i="1"/>
  <c r="U310" i="1"/>
  <c r="S310" i="1"/>
  <c r="F310" i="1"/>
  <c r="U309" i="1"/>
  <c r="S309" i="1"/>
  <c r="F309" i="1"/>
  <c r="U308" i="1"/>
  <c r="S308" i="1"/>
  <c r="F308" i="1"/>
  <c r="U307" i="1"/>
  <c r="S307" i="1"/>
  <c r="F307" i="1"/>
  <c r="U306" i="1"/>
  <c r="S306" i="1"/>
  <c r="F306" i="1"/>
  <c r="U305" i="1"/>
  <c r="S305" i="1"/>
  <c r="F305" i="1"/>
  <c r="AE304" i="1"/>
  <c r="AC304" i="1"/>
  <c r="AD304" i="1" s="1"/>
  <c r="AB304" i="1"/>
  <c r="U304" i="1"/>
  <c r="S304" i="1"/>
  <c r="F304" i="1"/>
  <c r="AD303" i="1"/>
  <c r="AC303" i="1"/>
  <c r="AE303" i="1" s="1"/>
  <c r="AB303" i="1"/>
  <c r="U303" i="1"/>
  <c r="S303" i="1"/>
  <c r="F303" i="1"/>
  <c r="AC302" i="1"/>
  <c r="AB302" i="1"/>
  <c r="U302" i="1"/>
  <c r="S302" i="1"/>
  <c r="F302" i="1"/>
  <c r="AD301" i="1"/>
  <c r="AC301" i="1"/>
  <c r="AE301" i="1" s="1"/>
  <c r="AB301" i="1"/>
  <c r="U301" i="1"/>
  <c r="S301" i="1"/>
  <c r="F301" i="1"/>
  <c r="AC300" i="1"/>
  <c r="AE300" i="1" s="1"/>
  <c r="AB300" i="1"/>
  <c r="U300" i="1"/>
  <c r="S300" i="1"/>
  <c r="F300" i="1"/>
  <c r="AE299" i="1"/>
  <c r="AC299" i="1"/>
  <c r="AD299" i="1" s="1"/>
  <c r="AB299" i="1"/>
  <c r="U299" i="1"/>
  <c r="S299" i="1"/>
  <c r="F299" i="1"/>
  <c r="AE298" i="1"/>
  <c r="AD298" i="1"/>
  <c r="AC298" i="1"/>
  <c r="AB298" i="1"/>
  <c r="U298" i="1"/>
  <c r="S298" i="1"/>
  <c r="F298" i="1"/>
  <c r="AE297" i="1"/>
  <c r="AD297" i="1"/>
  <c r="AC297" i="1"/>
  <c r="AB297" i="1"/>
  <c r="U297" i="1"/>
  <c r="S297" i="1"/>
  <c r="F297" i="1"/>
  <c r="AE296" i="1"/>
  <c r="AC296" i="1"/>
  <c r="AD296" i="1" s="1"/>
  <c r="AB296" i="1"/>
  <c r="U296" i="1"/>
  <c r="S296" i="1"/>
  <c r="F296" i="1"/>
  <c r="AD295" i="1"/>
  <c r="AC295" i="1"/>
  <c r="AE295" i="1" s="1"/>
  <c r="AB295" i="1"/>
  <c r="U295" i="1"/>
  <c r="S295" i="1"/>
  <c r="F295" i="1"/>
  <c r="AC294" i="1"/>
  <c r="AB294" i="1"/>
  <c r="U294" i="1"/>
  <c r="S294" i="1"/>
  <c r="F294" i="1"/>
  <c r="AE293" i="1"/>
  <c r="AD293" i="1"/>
  <c r="AC293" i="1"/>
  <c r="AB293" i="1"/>
  <c r="U293" i="1"/>
  <c r="S293" i="1"/>
  <c r="F293" i="1"/>
  <c r="AC292" i="1"/>
  <c r="AE292" i="1" s="1"/>
  <c r="AB292" i="1"/>
  <c r="U292" i="1"/>
  <c r="S292" i="1"/>
  <c r="F292" i="1"/>
  <c r="AE291" i="1"/>
  <c r="AC291" i="1"/>
  <c r="AD291" i="1" s="1"/>
  <c r="AB291" i="1"/>
  <c r="U291" i="1"/>
  <c r="S291" i="1"/>
  <c r="F291" i="1"/>
  <c r="AE290" i="1"/>
  <c r="AD290" i="1"/>
  <c r="AC290" i="1"/>
  <c r="AB290" i="1"/>
  <c r="U290" i="1"/>
  <c r="S290" i="1"/>
  <c r="F290" i="1"/>
  <c r="AE289" i="1"/>
  <c r="AD289" i="1"/>
  <c r="AC289" i="1"/>
  <c r="AB289" i="1"/>
  <c r="U289" i="1"/>
  <c r="S289" i="1"/>
  <c r="F289" i="1"/>
  <c r="AE288" i="1"/>
  <c r="AD288" i="1"/>
  <c r="AC288" i="1"/>
  <c r="AB288" i="1"/>
  <c r="U288" i="1"/>
  <c r="S288" i="1"/>
  <c r="F288" i="1"/>
  <c r="AD287" i="1"/>
  <c r="AC287" i="1"/>
  <c r="AE287" i="1" s="1"/>
  <c r="AB287" i="1"/>
  <c r="U287" i="1"/>
  <c r="F287" i="1"/>
  <c r="AD286" i="1"/>
  <c r="AC286" i="1"/>
  <c r="AE286" i="1" s="1"/>
  <c r="AB286" i="1"/>
  <c r="U286" i="1"/>
  <c r="S286" i="1"/>
  <c r="F286" i="1"/>
  <c r="AC285" i="1"/>
  <c r="AE285" i="1" s="1"/>
  <c r="AB285" i="1"/>
  <c r="U285" i="1"/>
  <c r="S285" i="1"/>
  <c r="F285" i="1"/>
  <c r="AE284" i="1"/>
  <c r="AC284" i="1"/>
  <c r="AD284" i="1" s="1"/>
  <c r="AB284" i="1"/>
  <c r="U284" i="1"/>
  <c r="S284" i="1"/>
  <c r="F284" i="1"/>
  <c r="AE283" i="1"/>
  <c r="AD283" i="1"/>
  <c r="AC283" i="1"/>
  <c r="AB283" i="1"/>
  <c r="U283" i="1"/>
  <c r="S283" i="1"/>
  <c r="F283" i="1"/>
  <c r="AE282" i="1"/>
  <c r="AD282" i="1"/>
  <c r="AC282" i="1"/>
  <c r="AB282" i="1"/>
  <c r="U282" i="1"/>
  <c r="S282" i="1"/>
  <c r="F282" i="1"/>
  <c r="AE281" i="1"/>
  <c r="AD281" i="1"/>
  <c r="AC281" i="1"/>
  <c r="AB281" i="1"/>
  <c r="U281" i="1"/>
  <c r="S281" i="1"/>
  <c r="F281" i="1"/>
  <c r="AD280" i="1"/>
  <c r="AC280" i="1"/>
  <c r="AE280" i="1" s="1"/>
  <c r="AB280" i="1"/>
  <c r="U280" i="1"/>
  <c r="S280" i="1"/>
  <c r="F280" i="1"/>
  <c r="AC279" i="1"/>
  <c r="AB279" i="1"/>
  <c r="U279" i="1"/>
  <c r="S279" i="1"/>
  <c r="F279" i="1"/>
  <c r="AD278" i="1"/>
  <c r="AC278" i="1"/>
  <c r="AE278" i="1" s="1"/>
  <c r="AB278" i="1"/>
  <c r="U278" i="1"/>
  <c r="S278" i="1"/>
  <c r="F278" i="1"/>
  <c r="AC277" i="1"/>
  <c r="AE277" i="1" s="1"/>
  <c r="AB277" i="1"/>
  <c r="U277" i="1"/>
  <c r="S277" i="1"/>
  <c r="F277" i="1"/>
  <c r="AE276" i="1"/>
  <c r="AC276" i="1"/>
  <c r="AD276" i="1" s="1"/>
  <c r="AB276" i="1"/>
  <c r="U276" i="1"/>
  <c r="S276" i="1"/>
  <c r="F276" i="1"/>
  <c r="AE275" i="1"/>
  <c r="AD275" i="1"/>
  <c r="AC275" i="1"/>
  <c r="AB275" i="1"/>
  <c r="U275" i="1"/>
  <c r="S275" i="1"/>
  <c r="F275" i="1"/>
  <c r="AE274" i="1"/>
  <c r="AD274" i="1"/>
  <c r="AC274" i="1"/>
  <c r="AB274" i="1"/>
  <c r="U274" i="1"/>
  <c r="S274" i="1"/>
  <c r="F274" i="1"/>
  <c r="AE273" i="1"/>
  <c r="AD273" i="1"/>
  <c r="AC273" i="1"/>
  <c r="AB273" i="1"/>
  <c r="U273" i="1"/>
  <c r="S273" i="1"/>
  <c r="F273" i="1"/>
  <c r="AD272" i="1"/>
  <c r="AC272" i="1"/>
  <c r="AE272" i="1" s="1"/>
  <c r="AB272" i="1"/>
  <c r="U272" i="1"/>
  <c r="S272" i="1"/>
  <c r="F272" i="1"/>
  <c r="AC271" i="1"/>
  <c r="AB271" i="1"/>
  <c r="U271" i="1"/>
  <c r="S271" i="1"/>
  <c r="F271" i="1"/>
  <c r="AD270" i="1"/>
  <c r="AC270" i="1"/>
  <c r="AE270" i="1" s="1"/>
  <c r="AB270" i="1"/>
  <c r="U270" i="1"/>
  <c r="S270" i="1"/>
  <c r="F270" i="1"/>
  <c r="AC269" i="1"/>
  <c r="AE269" i="1" s="1"/>
  <c r="AB269" i="1"/>
  <c r="U269" i="1"/>
  <c r="S269" i="1"/>
  <c r="F269" i="1"/>
  <c r="AE268" i="1"/>
  <c r="AC268" i="1"/>
  <c r="AD268" i="1" s="1"/>
  <c r="AB268" i="1"/>
  <c r="U268" i="1"/>
  <c r="S268" i="1"/>
  <c r="F268" i="1"/>
  <c r="AE267" i="1"/>
  <c r="AD267" i="1"/>
  <c r="AC267" i="1"/>
  <c r="AB267" i="1"/>
  <c r="U267" i="1"/>
  <c r="S267" i="1"/>
  <c r="F267" i="1"/>
  <c r="AE266" i="1"/>
  <c r="AD266" i="1"/>
  <c r="AC266" i="1"/>
  <c r="AB266" i="1"/>
  <c r="U266" i="1"/>
  <c r="S266" i="1"/>
  <c r="F266" i="1"/>
  <c r="AE265" i="1"/>
  <c r="AD265" i="1"/>
  <c r="AC265" i="1"/>
  <c r="AB265" i="1"/>
  <c r="U265" i="1"/>
  <c r="S265" i="1"/>
  <c r="F265" i="1"/>
  <c r="AD264" i="1"/>
  <c r="AC264" i="1"/>
  <c r="AE264" i="1" s="1"/>
  <c r="AB264" i="1"/>
  <c r="U264" i="1"/>
  <c r="S264" i="1"/>
  <c r="F264" i="1"/>
  <c r="AC263" i="1"/>
  <c r="AB263" i="1"/>
  <c r="U263" i="1"/>
  <c r="S263" i="1"/>
  <c r="F263" i="1"/>
  <c r="AD262" i="1"/>
  <c r="AC262" i="1"/>
  <c r="AE262" i="1" s="1"/>
  <c r="AB262" i="1"/>
  <c r="U262" i="1"/>
  <c r="S262" i="1"/>
  <c r="F262" i="1"/>
  <c r="AC261" i="1"/>
  <c r="AE261" i="1" s="1"/>
  <c r="AB261" i="1"/>
  <c r="U261" i="1"/>
  <c r="S261" i="1"/>
  <c r="F261" i="1"/>
  <c r="AE260" i="1"/>
  <c r="AC260" i="1"/>
  <c r="AD260" i="1" s="1"/>
  <c r="AB260" i="1"/>
  <c r="U260" i="1"/>
  <c r="S260" i="1"/>
  <c r="F260" i="1"/>
  <c r="AE259" i="1"/>
  <c r="AD259" i="1"/>
  <c r="AC259" i="1"/>
  <c r="AB259" i="1"/>
  <c r="U259" i="1"/>
  <c r="S259" i="1"/>
  <c r="F259" i="1"/>
  <c r="AE258" i="1"/>
  <c r="AD258" i="1"/>
  <c r="AC258" i="1"/>
  <c r="AB258" i="1"/>
  <c r="U258" i="1"/>
  <c r="S258" i="1"/>
  <c r="AD257" i="1"/>
  <c r="AC257" i="1"/>
  <c r="AE257" i="1" s="1"/>
  <c r="AB257" i="1"/>
  <c r="U257" i="1"/>
  <c r="S257" i="1"/>
  <c r="AD256" i="1"/>
  <c r="AC256" i="1"/>
  <c r="AE256" i="1" s="1"/>
  <c r="AB256" i="1"/>
  <c r="U256" i="1"/>
  <c r="AE255" i="1"/>
  <c r="AD255" i="1"/>
  <c r="AC255" i="1"/>
  <c r="AB255" i="1"/>
  <c r="U255" i="1"/>
  <c r="AD254" i="1"/>
  <c r="AC254" i="1"/>
  <c r="AE254" i="1" s="1"/>
  <c r="AB254" i="1"/>
  <c r="U254" i="1"/>
  <c r="AC253" i="1"/>
  <c r="AE253" i="1" s="1"/>
  <c r="AB253" i="1"/>
  <c r="U253" i="1"/>
  <c r="AE252" i="1"/>
  <c r="AD252" i="1"/>
  <c r="AC252" i="1"/>
  <c r="AB252" i="1"/>
  <c r="U252" i="1"/>
  <c r="AC251" i="1"/>
  <c r="AB251" i="1"/>
  <c r="U251" i="1"/>
  <c r="AE250" i="1"/>
  <c r="AC250" i="1"/>
  <c r="AD250" i="1" s="1"/>
  <c r="AB250" i="1"/>
  <c r="U250" i="1"/>
  <c r="AE249" i="1"/>
  <c r="AD249" i="1"/>
  <c r="AC249" i="1"/>
  <c r="AB249" i="1"/>
  <c r="U249" i="1"/>
  <c r="AD248" i="1"/>
  <c r="AC248" i="1"/>
  <c r="AE248" i="1" s="1"/>
  <c r="AB248" i="1"/>
  <c r="U248" i="1"/>
  <c r="AE247" i="1"/>
  <c r="AD247" i="1"/>
  <c r="AC247" i="1"/>
  <c r="AB247" i="1"/>
  <c r="U247" i="1"/>
  <c r="AD246" i="1"/>
  <c r="AC246" i="1"/>
  <c r="AE246" i="1" s="1"/>
  <c r="AB246" i="1"/>
  <c r="U246" i="1"/>
  <c r="AC245" i="1"/>
  <c r="AE245" i="1" s="1"/>
  <c r="AB245" i="1"/>
  <c r="U245" i="1"/>
  <c r="AE244" i="1"/>
  <c r="AD244" i="1"/>
  <c r="AC244" i="1"/>
  <c r="AB244" i="1"/>
  <c r="U244" i="1"/>
  <c r="AD243" i="1"/>
  <c r="AC243" i="1"/>
  <c r="AE243" i="1" s="1"/>
  <c r="AB243" i="1"/>
  <c r="U243" i="1"/>
  <c r="AE242" i="1"/>
  <c r="AD242" i="1"/>
  <c r="AC242" i="1"/>
  <c r="AB242" i="1"/>
  <c r="U242" i="1"/>
  <c r="AE241" i="1"/>
  <c r="AD241" i="1"/>
  <c r="AC241" i="1"/>
  <c r="AB241" i="1"/>
  <c r="U241" i="1"/>
  <c r="AC240" i="1"/>
  <c r="AB240" i="1"/>
  <c r="U240" i="1"/>
  <c r="AE239" i="1"/>
  <c r="AD239" i="1"/>
  <c r="AC239" i="1"/>
  <c r="AB239" i="1"/>
  <c r="U239" i="1"/>
  <c r="AE238" i="1"/>
  <c r="AD238" i="1"/>
  <c r="AC238" i="1"/>
  <c r="AB238" i="1"/>
  <c r="U238" i="1"/>
  <c r="AC237" i="1"/>
  <c r="AE237" i="1" s="1"/>
  <c r="AB237" i="1"/>
  <c r="U237" i="1"/>
  <c r="AE236" i="1"/>
  <c r="AD236" i="1"/>
  <c r="AC236" i="1"/>
  <c r="AB236" i="1"/>
  <c r="U236" i="1"/>
  <c r="AC235" i="1"/>
  <c r="AE235" i="1" s="1"/>
  <c r="AB235" i="1"/>
  <c r="U235" i="1"/>
  <c r="AE234" i="1"/>
  <c r="AD234" i="1"/>
  <c r="AC234" i="1"/>
  <c r="AB234" i="1"/>
  <c r="U234" i="1"/>
  <c r="AE233" i="1"/>
  <c r="AD233" i="1"/>
  <c r="AC233" i="1"/>
  <c r="AB233" i="1"/>
  <c r="U233" i="1"/>
  <c r="AC232" i="1"/>
  <c r="AB232" i="1"/>
  <c r="U232" i="1"/>
  <c r="AE231" i="1"/>
  <c r="AD231" i="1"/>
  <c r="AC231" i="1"/>
  <c r="AB231" i="1"/>
  <c r="U231" i="1"/>
  <c r="AE230" i="1"/>
  <c r="AD230" i="1"/>
  <c r="AC230" i="1"/>
  <c r="AB230" i="1"/>
  <c r="U230" i="1"/>
  <c r="AC229" i="1"/>
  <c r="AE229" i="1" s="1"/>
  <c r="AB229" i="1"/>
  <c r="U229" i="1"/>
  <c r="S229" i="1"/>
  <c r="AE228" i="1"/>
  <c r="AD228" i="1"/>
  <c r="AC228" i="1"/>
  <c r="AB228" i="1"/>
  <c r="S228" i="1"/>
  <c r="U228" i="1" s="1"/>
  <c r="AE227" i="1"/>
  <c r="AD227" i="1"/>
  <c r="AC227" i="1"/>
  <c r="AB227" i="1"/>
  <c r="S227" i="1"/>
  <c r="U227" i="1" s="1"/>
  <c r="AD226" i="1"/>
  <c r="AC226" i="1"/>
  <c r="AE226" i="1" s="1"/>
  <c r="AB226" i="1"/>
  <c r="U226" i="1"/>
  <c r="S226" i="1"/>
  <c r="AC225" i="1"/>
  <c r="AE225" i="1" s="1"/>
  <c r="AB225" i="1"/>
  <c r="U225" i="1"/>
  <c r="S225" i="1"/>
  <c r="AE224" i="1"/>
  <c r="AD224" i="1"/>
  <c r="AC224" i="1"/>
  <c r="AB224" i="1"/>
  <c r="S224" i="1"/>
  <c r="U224" i="1" s="1"/>
  <c r="AE223" i="1"/>
  <c r="AD223" i="1"/>
  <c r="AC223" i="1"/>
  <c r="AB223" i="1"/>
  <c r="U223" i="1"/>
  <c r="AC222" i="1"/>
  <c r="AB222" i="1"/>
  <c r="U222" i="1"/>
  <c r="AE221" i="1"/>
  <c r="AD221" i="1"/>
  <c r="AC221" i="1"/>
  <c r="AB221" i="1"/>
  <c r="S221" i="1"/>
  <c r="U221" i="1" s="1"/>
  <c r="AE220" i="1"/>
  <c r="AD220" i="1"/>
  <c r="AC220" i="1"/>
  <c r="AB220" i="1"/>
  <c r="S220" i="1"/>
  <c r="U220" i="1" s="1"/>
  <c r="AD219" i="1"/>
  <c r="AC219" i="1"/>
  <c r="AE219" i="1" s="1"/>
  <c r="AB219" i="1"/>
  <c r="U219" i="1"/>
  <c r="S219" i="1"/>
  <c r="AC218" i="1"/>
  <c r="AE218" i="1" s="1"/>
  <c r="AB218" i="1"/>
  <c r="U218" i="1"/>
  <c r="S218" i="1"/>
  <c r="AE217" i="1"/>
  <c r="AD217" i="1"/>
  <c r="AC217" i="1"/>
  <c r="AB217" i="1"/>
  <c r="S217" i="1"/>
  <c r="U217" i="1" s="1"/>
  <c r="AE216" i="1"/>
  <c r="AD216" i="1"/>
  <c r="AC216" i="1"/>
  <c r="AB216" i="1"/>
  <c r="S216" i="1"/>
  <c r="U216" i="1" s="1"/>
  <c r="AC215" i="1"/>
  <c r="AE215" i="1" s="1"/>
  <c r="AB215" i="1"/>
  <c r="U215" i="1"/>
  <c r="AE214" i="1"/>
  <c r="AC214" i="1"/>
  <c r="AD214" i="1" s="1"/>
  <c r="AB214" i="1"/>
  <c r="U214" i="1"/>
  <c r="AE213" i="1"/>
  <c r="AD213" i="1"/>
  <c r="AC213" i="1"/>
  <c r="AB213" i="1"/>
  <c r="U213" i="1"/>
  <c r="AC212" i="1"/>
  <c r="AB212" i="1"/>
  <c r="U212" i="1"/>
  <c r="AE211" i="1"/>
  <c r="AD211" i="1"/>
  <c r="AC211" i="1"/>
  <c r="AB211" i="1"/>
  <c r="S211" i="1"/>
  <c r="U211" i="1" s="1"/>
  <c r="AE210" i="1"/>
  <c r="AD210" i="1"/>
  <c r="AC210" i="1"/>
  <c r="AB210" i="1"/>
  <c r="S210" i="1"/>
  <c r="U210" i="1" s="1"/>
  <c r="AC209" i="1"/>
  <c r="AE209" i="1" s="1"/>
  <c r="AB209" i="1"/>
  <c r="U209" i="1"/>
  <c r="S209" i="1"/>
  <c r="AC208" i="1"/>
  <c r="AE208" i="1" s="1"/>
  <c r="AB208" i="1"/>
  <c r="U208" i="1"/>
  <c r="S208" i="1"/>
  <c r="AE207" i="1"/>
  <c r="AD207" i="1"/>
  <c r="AC207" i="1"/>
  <c r="AB207" i="1"/>
  <c r="U207" i="1"/>
  <c r="AE206" i="1"/>
  <c r="AD206" i="1"/>
  <c r="AC206" i="1"/>
  <c r="AB206" i="1"/>
  <c r="U206" i="1"/>
  <c r="S206" i="1"/>
  <c r="AC205" i="1"/>
  <c r="AB205" i="1"/>
  <c r="U205" i="1"/>
  <c r="S205" i="1"/>
  <c r="AE204" i="1"/>
  <c r="AC204" i="1"/>
  <c r="AD204" i="1" s="1"/>
  <c r="AB204" i="1"/>
  <c r="U204" i="1"/>
  <c r="S204" i="1"/>
  <c r="AE203" i="1"/>
  <c r="AD203" i="1"/>
  <c r="AC203" i="1"/>
  <c r="AB203" i="1"/>
  <c r="S203" i="1"/>
  <c r="U203" i="1" s="1"/>
  <c r="AE202" i="1"/>
  <c r="AD202" i="1"/>
  <c r="AC202" i="1"/>
  <c r="AB202" i="1"/>
  <c r="U202" i="1"/>
  <c r="S202" i="1"/>
  <c r="AC201" i="1"/>
  <c r="AB201" i="1"/>
  <c r="U201" i="1"/>
  <c r="S201" i="1"/>
  <c r="AE200" i="1"/>
  <c r="AC200" i="1"/>
  <c r="AD200" i="1" s="1"/>
  <c r="AB200" i="1"/>
  <c r="U200" i="1"/>
  <c r="S200" i="1"/>
  <c r="AE199" i="1"/>
  <c r="AD199" i="1"/>
  <c r="AC199" i="1"/>
  <c r="AB199" i="1"/>
  <c r="S199" i="1"/>
  <c r="U199" i="1" s="1"/>
  <c r="AE198" i="1"/>
  <c r="AD198" i="1"/>
  <c r="AC198" i="1"/>
  <c r="AB198" i="1"/>
  <c r="U198" i="1"/>
  <c r="S198" i="1"/>
  <c r="AC197" i="1"/>
  <c r="AB197" i="1"/>
  <c r="U197" i="1"/>
  <c r="S197" i="1"/>
  <c r="AE196" i="1"/>
  <c r="AC196" i="1"/>
  <c r="AD196" i="1" s="1"/>
  <c r="AB196" i="1"/>
  <c r="U196" i="1"/>
  <c r="S196" i="1"/>
  <c r="AE195" i="1"/>
  <c r="AD195" i="1"/>
  <c r="AC195" i="1"/>
  <c r="AB195" i="1"/>
  <c r="S195" i="1"/>
  <c r="U195" i="1" s="1"/>
  <c r="AE194" i="1"/>
  <c r="AD194" i="1"/>
  <c r="AC194" i="1"/>
  <c r="AB194" i="1"/>
  <c r="U194" i="1"/>
  <c r="S194" i="1"/>
  <c r="AC193" i="1"/>
  <c r="AB193" i="1"/>
  <c r="U193" i="1"/>
  <c r="S193" i="1"/>
  <c r="AE192" i="1"/>
  <c r="AC192" i="1"/>
  <c r="AD192" i="1" s="1"/>
  <c r="AB192" i="1"/>
  <c r="U192" i="1"/>
  <c r="S192" i="1"/>
  <c r="AE191" i="1"/>
  <c r="AD191" i="1"/>
  <c r="AC191" i="1"/>
  <c r="AB191" i="1"/>
  <c r="S191" i="1"/>
  <c r="U191" i="1" s="1"/>
  <c r="AE190" i="1"/>
  <c r="AD190" i="1"/>
  <c r="AC190" i="1"/>
  <c r="AB190" i="1"/>
  <c r="U190" i="1"/>
  <c r="S190" i="1"/>
  <c r="AC189" i="1"/>
  <c r="AB189" i="1"/>
  <c r="U189" i="1"/>
  <c r="S189" i="1"/>
  <c r="AE188" i="1"/>
  <c r="AD188" i="1"/>
  <c r="AC188" i="1"/>
  <c r="AB188" i="1"/>
  <c r="S188" i="1"/>
  <c r="U188" i="1" s="1"/>
  <c r="AE187" i="1"/>
  <c r="AD187" i="1"/>
  <c r="AC187" i="1"/>
  <c r="AB187" i="1"/>
  <c r="S187" i="1"/>
  <c r="U187" i="1" s="1"/>
  <c r="AE186" i="1"/>
  <c r="AD186" i="1"/>
  <c r="AC186" i="1"/>
  <c r="AB186" i="1"/>
  <c r="U186" i="1"/>
  <c r="S186" i="1"/>
  <c r="AC185" i="1"/>
  <c r="AB185" i="1"/>
  <c r="S185" i="1"/>
  <c r="U185" i="1" s="1"/>
  <c r="AE184" i="1"/>
  <c r="AD184" i="1"/>
  <c r="AC184" i="1"/>
  <c r="AB184" i="1"/>
  <c r="S184" i="1"/>
  <c r="U184" i="1" s="1"/>
  <c r="AE183" i="1"/>
  <c r="AD183" i="1"/>
  <c r="AC183" i="1"/>
  <c r="AB183" i="1"/>
  <c r="S183" i="1"/>
  <c r="U183" i="1" s="1"/>
  <c r="AE182" i="1"/>
  <c r="AD182" i="1"/>
  <c r="AC182" i="1"/>
  <c r="AB182" i="1"/>
  <c r="U182" i="1"/>
  <c r="S182" i="1"/>
  <c r="AC181" i="1"/>
  <c r="AB181" i="1"/>
  <c r="S181" i="1"/>
  <c r="U181" i="1" s="1"/>
  <c r="AE180" i="1"/>
  <c r="AD180" i="1"/>
  <c r="AC180" i="1"/>
  <c r="AB180" i="1"/>
  <c r="S180" i="1"/>
  <c r="U180" i="1" s="1"/>
  <c r="AE179" i="1"/>
  <c r="AD179" i="1"/>
  <c r="AC179" i="1"/>
  <c r="AB179" i="1"/>
  <c r="S179" i="1"/>
  <c r="U179" i="1" s="1"/>
  <c r="AE178" i="1"/>
  <c r="AD178" i="1"/>
  <c r="AC178" i="1"/>
  <c r="AB178" i="1"/>
  <c r="U178" i="1"/>
  <c r="S178" i="1"/>
  <c r="AC177" i="1"/>
  <c r="AB177" i="1"/>
  <c r="S177" i="1"/>
  <c r="U177" i="1" s="1"/>
  <c r="AE176" i="1"/>
  <c r="AD176" i="1"/>
  <c r="AC176" i="1"/>
  <c r="AB176" i="1"/>
  <c r="S176" i="1"/>
  <c r="U176" i="1" s="1"/>
  <c r="AE175" i="1"/>
  <c r="AD175" i="1"/>
  <c r="AC175" i="1"/>
  <c r="AB175" i="1"/>
  <c r="S175" i="1"/>
  <c r="U175" i="1" s="1"/>
  <c r="AE174" i="1"/>
  <c r="AD174" i="1"/>
  <c r="AC174" i="1"/>
  <c r="AB174" i="1"/>
  <c r="U174" i="1"/>
  <c r="S174" i="1"/>
  <c r="AC173" i="1"/>
  <c r="AB173" i="1"/>
  <c r="S173" i="1"/>
  <c r="U173" i="1" s="1"/>
  <c r="AE172" i="1"/>
  <c r="AD172" i="1"/>
  <c r="AC172" i="1"/>
  <c r="AB172" i="1"/>
  <c r="S172" i="1"/>
  <c r="U172" i="1" s="1"/>
  <c r="AE171" i="1"/>
  <c r="AD171" i="1"/>
  <c r="AC171" i="1"/>
  <c r="AB171" i="1"/>
  <c r="S171" i="1"/>
  <c r="U171" i="1" s="1"/>
  <c r="AE170" i="1"/>
  <c r="AD170" i="1"/>
  <c r="AC170" i="1"/>
  <c r="AB170" i="1"/>
  <c r="U170" i="1"/>
  <c r="S170" i="1"/>
  <c r="AC169" i="1"/>
  <c r="AB169" i="1"/>
  <c r="S169" i="1"/>
  <c r="U169" i="1" s="1"/>
  <c r="AE168" i="1"/>
  <c r="AD168" i="1"/>
  <c r="AC168" i="1"/>
  <c r="AB168" i="1"/>
  <c r="S168" i="1"/>
  <c r="U168" i="1" s="1"/>
  <c r="AE167" i="1"/>
  <c r="AD167" i="1"/>
  <c r="AC167" i="1"/>
  <c r="AB167" i="1"/>
  <c r="S167" i="1"/>
  <c r="U167" i="1" s="1"/>
  <c r="AE166" i="1"/>
  <c r="AD166" i="1"/>
  <c r="AC166" i="1"/>
  <c r="AB166" i="1"/>
  <c r="U166" i="1"/>
  <c r="S166" i="1"/>
  <c r="AC165" i="1"/>
  <c r="AB165" i="1"/>
  <c r="S165" i="1"/>
  <c r="U165" i="1" s="1"/>
  <c r="AE164" i="1"/>
  <c r="AD164" i="1"/>
  <c r="AC164" i="1"/>
  <c r="AB164" i="1"/>
  <c r="S164" i="1"/>
  <c r="U164" i="1" s="1"/>
  <c r="AE163" i="1"/>
  <c r="AD163" i="1"/>
  <c r="AC163" i="1"/>
  <c r="AB163" i="1"/>
  <c r="S163" i="1"/>
  <c r="U163" i="1" s="1"/>
  <c r="AE162" i="1"/>
  <c r="AD162" i="1"/>
  <c r="AC162" i="1"/>
  <c r="AB162" i="1"/>
  <c r="U162" i="1"/>
  <c r="S162" i="1"/>
  <c r="AC161" i="1"/>
  <c r="AB161" i="1"/>
  <c r="S161" i="1"/>
  <c r="U161" i="1" s="1"/>
  <c r="AE160" i="1"/>
  <c r="AD160" i="1"/>
  <c r="AC160" i="1"/>
  <c r="AB160" i="1"/>
  <c r="S160" i="1"/>
  <c r="U160" i="1" s="1"/>
  <c r="AE159" i="1"/>
  <c r="AD159" i="1"/>
  <c r="AC159" i="1"/>
  <c r="AB159" i="1"/>
  <c r="S159" i="1"/>
  <c r="U159" i="1" s="1"/>
  <c r="AE158" i="1"/>
  <c r="AD158" i="1"/>
  <c r="AC158" i="1"/>
  <c r="AB158" i="1"/>
  <c r="U158" i="1"/>
  <c r="S158" i="1"/>
  <c r="AC157" i="1"/>
  <c r="AB157" i="1"/>
  <c r="S157" i="1"/>
  <c r="U157" i="1" s="1"/>
  <c r="AE156" i="1"/>
  <c r="AD156" i="1"/>
  <c r="AC156" i="1"/>
  <c r="AB156" i="1"/>
  <c r="S156" i="1"/>
  <c r="U156" i="1" s="1"/>
  <c r="AE155" i="1"/>
  <c r="AD155" i="1"/>
  <c r="AC155" i="1"/>
  <c r="AB155" i="1"/>
  <c r="S155" i="1"/>
  <c r="U155" i="1" s="1"/>
  <c r="AE154" i="1"/>
  <c r="AD154" i="1"/>
  <c r="AC154" i="1"/>
  <c r="AB154" i="1"/>
  <c r="U154" i="1"/>
  <c r="S154" i="1"/>
  <c r="AC153" i="1"/>
  <c r="AB153" i="1"/>
  <c r="S153" i="1"/>
  <c r="U153" i="1" s="1"/>
  <c r="AE152" i="1"/>
  <c r="AD152" i="1"/>
  <c r="AC152" i="1"/>
  <c r="AB152" i="1"/>
  <c r="S152" i="1"/>
  <c r="U152" i="1" s="1"/>
  <c r="AE151" i="1"/>
  <c r="AD151" i="1"/>
  <c r="AC151" i="1"/>
  <c r="AB151" i="1"/>
  <c r="S151" i="1"/>
  <c r="U151" i="1" s="1"/>
  <c r="AE150" i="1"/>
  <c r="AD150" i="1"/>
  <c r="AC150" i="1"/>
  <c r="AB150" i="1"/>
  <c r="S150" i="1"/>
  <c r="U150" i="1" s="1"/>
  <c r="AC149" i="1"/>
  <c r="AB149" i="1"/>
  <c r="S149" i="1"/>
  <c r="U149" i="1" s="1"/>
  <c r="AE148" i="1"/>
  <c r="AD148" i="1"/>
  <c r="AC148" i="1"/>
  <c r="AB148" i="1"/>
  <c r="U148" i="1"/>
  <c r="S148" i="1"/>
  <c r="AE147" i="1"/>
  <c r="AD147" i="1"/>
  <c r="AC147" i="1"/>
  <c r="AB147" i="1"/>
  <c r="S147" i="1"/>
  <c r="U147" i="1" s="1"/>
  <c r="AE146" i="1"/>
  <c r="AD146" i="1"/>
  <c r="AC146" i="1"/>
  <c r="AB146" i="1"/>
  <c r="S146" i="1"/>
  <c r="U146" i="1" s="1"/>
  <c r="AC145" i="1"/>
  <c r="AB145" i="1"/>
  <c r="S145" i="1"/>
  <c r="U145" i="1" s="1"/>
  <c r="AE144" i="1"/>
  <c r="AD144" i="1"/>
  <c r="AC144" i="1"/>
  <c r="AB144" i="1"/>
  <c r="U144" i="1"/>
  <c r="S144" i="1"/>
  <c r="AE143" i="1"/>
  <c r="AD143" i="1"/>
  <c r="AC143" i="1"/>
  <c r="AB143" i="1"/>
  <c r="S143" i="1"/>
  <c r="U143" i="1" s="1"/>
  <c r="AE142" i="1"/>
  <c r="AD142" i="1"/>
  <c r="AC142" i="1"/>
  <c r="AB142" i="1"/>
  <c r="S142" i="1"/>
  <c r="U142" i="1" s="1"/>
  <c r="AC141" i="1"/>
  <c r="AB141" i="1"/>
  <c r="S141" i="1"/>
  <c r="U141" i="1" s="1"/>
  <c r="AE140" i="1"/>
  <c r="AD140" i="1"/>
  <c r="AC140" i="1"/>
  <c r="AB140" i="1"/>
  <c r="U140" i="1"/>
  <c r="S140" i="1"/>
  <c r="AE139" i="1"/>
  <c r="AD139" i="1"/>
  <c r="AC139" i="1"/>
  <c r="AB139" i="1"/>
  <c r="S139" i="1"/>
  <c r="U139" i="1" s="1"/>
  <c r="AE138" i="1"/>
  <c r="AD138" i="1"/>
  <c r="AC138" i="1"/>
  <c r="AB138" i="1"/>
  <c r="S138" i="1"/>
  <c r="U138" i="1" s="1"/>
  <c r="AC137" i="1"/>
  <c r="AB137" i="1"/>
  <c r="S137" i="1"/>
  <c r="U137" i="1" s="1"/>
  <c r="AE136" i="1"/>
  <c r="AD136" i="1"/>
  <c r="AC136" i="1"/>
  <c r="AB136" i="1"/>
  <c r="S136" i="1"/>
  <c r="U136" i="1" s="1"/>
  <c r="AE135" i="1"/>
  <c r="AD135" i="1"/>
  <c r="AC135" i="1"/>
  <c r="AB135" i="1"/>
  <c r="S135" i="1"/>
  <c r="U135" i="1" s="1"/>
  <c r="AE134" i="1"/>
  <c r="AD134" i="1"/>
  <c r="AC134" i="1"/>
  <c r="AB134" i="1"/>
  <c r="U134" i="1"/>
  <c r="AC133" i="1"/>
  <c r="AE133" i="1" s="1"/>
  <c r="AB133" i="1"/>
  <c r="U133" i="1"/>
  <c r="F133" i="1"/>
  <c r="AE132" i="1"/>
  <c r="AC132" i="1"/>
  <c r="AD132" i="1" s="1"/>
  <c r="AB132" i="1"/>
  <c r="S132" i="1"/>
  <c r="U132" i="1" s="1"/>
  <c r="F132" i="1"/>
  <c r="AE131" i="1"/>
  <c r="AD131" i="1"/>
  <c r="AC131" i="1"/>
  <c r="AB131" i="1"/>
  <c r="U131" i="1"/>
  <c r="AD130" i="1"/>
  <c r="AC130" i="1"/>
  <c r="AE130" i="1" s="1"/>
  <c r="AB130" i="1"/>
  <c r="U130" i="1"/>
  <c r="AE129" i="1"/>
  <c r="AD129" i="1"/>
  <c r="AC129" i="1"/>
  <c r="AB129" i="1"/>
  <c r="U129" i="1"/>
  <c r="AE128" i="1"/>
  <c r="AC128" i="1"/>
  <c r="AD128" i="1" s="1"/>
  <c r="AB128" i="1"/>
  <c r="U128" i="1"/>
  <c r="AC127" i="1"/>
  <c r="AB127" i="1"/>
  <c r="U127" i="1"/>
  <c r="AE126" i="1"/>
  <c r="AC126" i="1"/>
  <c r="AD126" i="1" s="1"/>
  <c r="AB126" i="1"/>
  <c r="U126" i="1"/>
  <c r="AE125" i="1"/>
  <c r="AD125" i="1"/>
  <c r="AC125" i="1"/>
  <c r="AB125" i="1"/>
  <c r="U125" i="1"/>
  <c r="AC124" i="1"/>
  <c r="AE124" i="1" s="1"/>
  <c r="AB124" i="1"/>
  <c r="U124" i="1"/>
  <c r="AE123" i="1"/>
  <c r="AD123" i="1"/>
  <c r="AC123" i="1"/>
  <c r="AB123" i="1"/>
  <c r="U123" i="1"/>
  <c r="AD122" i="1"/>
  <c r="AC122" i="1"/>
  <c r="AE122" i="1" s="1"/>
  <c r="AB122" i="1"/>
  <c r="U122" i="1"/>
  <c r="AE121" i="1"/>
  <c r="AD121" i="1"/>
  <c r="AC121" i="1"/>
  <c r="AB121" i="1"/>
  <c r="U121" i="1"/>
  <c r="AC120" i="1"/>
  <c r="AD120" i="1" s="1"/>
  <c r="AB120" i="1"/>
  <c r="U120" i="1"/>
  <c r="AC119" i="1"/>
  <c r="AB119" i="1"/>
  <c r="U119" i="1"/>
  <c r="AE118" i="1"/>
  <c r="AC118" i="1"/>
  <c r="AD118" i="1" s="1"/>
  <c r="AB118" i="1"/>
  <c r="U118" i="1"/>
  <c r="AE117" i="1"/>
  <c r="AD117" i="1"/>
  <c r="AC117" i="1"/>
  <c r="AB117" i="1"/>
  <c r="U117" i="1"/>
  <c r="AC116" i="1"/>
  <c r="AE116" i="1" s="1"/>
  <c r="AB116" i="1"/>
  <c r="U116" i="1"/>
  <c r="AE115" i="1"/>
  <c r="AD115" i="1"/>
  <c r="AC115" i="1"/>
  <c r="AB115" i="1"/>
  <c r="U115" i="1"/>
  <c r="F115" i="1"/>
  <c r="AE114" i="1"/>
  <c r="AD114" i="1"/>
  <c r="AC114" i="1"/>
  <c r="AB114" i="1"/>
  <c r="U114" i="1"/>
  <c r="AC113" i="1"/>
  <c r="AE113" i="1" s="1"/>
  <c r="AB113" i="1"/>
  <c r="U113" i="1"/>
  <c r="AE112" i="1"/>
  <c r="AD112" i="1"/>
  <c r="AC112" i="1"/>
  <c r="AB112" i="1"/>
  <c r="U112" i="1"/>
  <c r="AD111" i="1"/>
  <c r="AC111" i="1"/>
  <c r="AE111" i="1" s="1"/>
  <c r="AB111" i="1"/>
  <c r="U111" i="1"/>
  <c r="AE110" i="1"/>
  <c r="AD110" i="1"/>
  <c r="AC110" i="1"/>
  <c r="AB110" i="1"/>
  <c r="U110" i="1"/>
  <c r="AE109" i="1"/>
  <c r="AC109" i="1"/>
  <c r="AD109" i="1" s="1"/>
  <c r="AB109" i="1"/>
  <c r="U109" i="1"/>
  <c r="AD108" i="1"/>
  <c r="AC108" i="1"/>
  <c r="AE108" i="1" s="1"/>
  <c r="AB108" i="1"/>
  <c r="U108" i="1"/>
  <c r="F108" i="1"/>
  <c r="AE107" i="1"/>
  <c r="AD107" i="1"/>
  <c r="AC107" i="1"/>
  <c r="AB107" i="1"/>
  <c r="U107" i="1"/>
  <c r="F107" i="1"/>
  <c r="AE106" i="1"/>
  <c r="AD106" i="1"/>
  <c r="AC106" i="1"/>
  <c r="AB106" i="1"/>
  <c r="U106" i="1"/>
  <c r="F106" i="1"/>
  <c r="AE105" i="1"/>
  <c r="AD105" i="1"/>
  <c r="AC105" i="1"/>
  <c r="AB105" i="1"/>
  <c r="U105" i="1"/>
  <c r="AE104" i="1"/>
  <c r="AC104" i="1"/>
  <c r="AD104" i="1" s="1"/>
  <c r="AB104" i="1"/>
  <c r="U104" i="1"/>
  <c r="U103" i="1"/>
  <c r="AC102" i="1"/>
  <c r="AD102" i="1" s="1"/>
  <c r="AB102" i="1"/>
  <c r="U102" i="1"/>
  <c r="AE101" i="1"/>
  <c r="AD101" i="1"/>
  <c r="AC101" i="1"/>
  <c r="AB101" i="1"/>
  <c r="U101" i="1"/>
  <c r="AE100" i="1"/>
  <c r="AC100" i="1"/>
  <c r="AD100" i="1" s="1"/>
  <c r="AB100" i="1"/>
  <c r="U100" i="1"/>
  <c r="F100" i="1"/>
  <c r="AC99" i="1"/>
  <c r="AD99" i="1" s="1"/>
  <c r="AB99" i="1"/>
  <c r="U99" i="1"/>
  <c r="F99" i="1"/>
  <c r="AC98" i="1"/>
  <c r="AD98" i="1" s="1"/>
  <c r="AB98" i="1"/>
  <c r="U98" i="1"/>
  <c r="AC97" i="1"/>
  <c r="AE97" i="1" s="1"/>
  <c r="AB97" i="1"/>
  <c r="U97" i="1"/>
  <c r="S97" i="1"/>
  <c r="AE96" i="1"/>
  <c r="AD96" i="1"/>
  <c r="AC96" i="1"/>
  <c r="AB96" i="1"/>
  <c r="U96" i="1"/>
  <c r="AD95" i="1"/>
  <c r="AC95" i="1"/>
  <c r="AE95" i="1" s="1"/>
  <c r="AB95" i="1"/>
  <c r="U95" i="1"/>
  <c r="AC94" i="1"/>
  <c r="AE94" i="1" s="1"/>
  <c r="AB94" i="1"/>
  <c r="U94" i="1"/>
  <c r="AC93" i="1"/>
  <c r="AD93" i="1" s="1"/>
  <c r="AB93" i="1"/>
  <c r="S93" i="1"/>
  <c r="U93" i="1" s="1"/>
  <c r="AC92" i="1"/>
  <c r="AE92" i="1" s="1"/>
  <c r="AB92" i="1"/>
  <c r="U92" i="1"/>
  <c r="F92" i="1"/>
  <c r="AC91" i="1"/>
  <c r="AE91" i="1" s="1"/>
  <c r="AB91" i="1"/>
  <c r="U91" i="1"/>
  <c r="AE90" i="1"/>
  <c r="AD90" i="1"/>
  <c r="AC90" i="1"/>
  <c r="AB90" i="1"/>
  <c r="U90" i="1"/>
  <c r="AC89" i="1"/>
  <c r="AE89" i="1" s="1"/>
  <c r="AB89" i="1"/>
  <c r="U89" i="1"/>
  <c r="AC88" i="1"/>
  <c r="AE88" i="1" s="1"/>
  <c r="AB88" i="1"/>
  <c r="U88" i="1"/>
  <c r="AD87" i="1"/>
  <c r="AC87" i="1"/>
  <c r="AE87" i="1" s="1"/>
  <c r="AB87" i="1"/>
  <c r="U87" i="1"/>
  <c r="AE86" i="1"/>
  <c r="AD86" i="1"/>
  <c r="AB86" i="1"/>
  <c r="S86" i="1"/>
  <c r="U86" i="1" s="1"/>
  <c r="F86" i="1"/>
  <c r="AE85" i="1"/>
  <c r="AD85" i="1"/>
  <c r="AB85" i="1"/>
  <c r="S85" i="1"/>
  <c r="U85" i="1" s="1"/>
  <c r="F85" i="1"/>
  <c r="AE84" i="1"/>
  <c r="AD84" i="1"/>
  <c r="AB84" i="1"/>
  <c r="S84" i="1"/>
  <c r="U84" i="1" s="1"/>
  <c r="F84" i="1"/>
  <c r="AC83" i="1"/>
  <c r="AE83" i="1" s="1"/>
  <c r="AB83" i="1"/>
  <c r="S83" i="1"/>
  <c r="U83" i="1" s="1"/>
  <c r="F83" i="1"/>
  <c r="AC82" i="1"/>
  <c r="AE82" i="1" s="1"/>
  <c r="AB82" i="1"/>
  <c r="U82" i="1"/>
  <c r="S82" i="1"/>
  <c r="F82" i="1"/>
  <c r="AC81" i="1"/>
  <c r="AE81" i="1" s="1"/>
  <c r="AB81" i="1"/>
  <c r="S81" i="1"/>
  <c r="U81" i="1" s="1"/>
  <c r="F81" i="1"/>
  <c r="AE80" i="1"/>
  <c r="AC80" i="1"/>
  <c r="AD80" i="1" s="1"/>
  <c r="AB80" i="1"/>
  <c r="U80" i="1"/>
  <c r="S80" i="1"/>
  <c r="F80" i="1"/>
  <c r="AC79" i="1"/>
  <c r="AE79" i="1" s="1"/>
  <c r="AB79" i="1"/>
  <c r="U79" i="1"/>
  <c r="F79" i="1"/>
  <c r="AE78" i="1"/>
  <c r="AD78" i="1"/>
  <c r="AC78" i="1"/>
  <c r="AB78" i="1"/>
  <c r="U78" i="1"/>
  <c r="S78" i="1"/>
  <c r="F78" i="1"/>
  <c r="AE77" i="1"/>
  <c r="AD77" i="1"/>
  <c r="AC77" i="1"/>
  <c r="AB77" i="1"/>
  <c r="S77" i="1"/>
  <c r="U77" i="1" s="1"/>
  <c r="F77" i="1"/>
  <c r="AC76" i="1"/>
  <c r="AE76" i="1" s="1"/>
  <c r="AB76" i="1"/>
  <c r="U76" i="1"/>
  <c r="AE75" i="1"/>
  <c r="AD75" i="1"/>
  <c r="AC75" i="1"/>
  <c r="AB75" i="1"/>
  <c r="S75" i="1"/>
  <c r="U75" i="1" s="1"/>
  <c r="F75" i="1"/>
  <c r="AD74" i="1"/>
  <c r="AC74" i="1"/>
  <c r="AE74" i="1" s="1"/>
  <c r="AB74" i="1"/>
  <c r="U74" i="1"/>
  <c r="T74" i="1"/>
  <c r="F74" i="1"/>
  <c r="AE73" i="1"/>
  <c r="AC73" i="1"/>
  <c r="AD73" i="1" s="1"/>
  <c r="AB73" i="1"/>
  <c r="S73" i="1"/>
  <c r="U73" i="1" s="1"/>
  <c r="F73" i="1"/>
  <c r="AE72" i="1"/>
  <c r="AD72" i="1"/>
  <c r="AC72" i="1"/>
  <c r="AB72" i="1"/>
  <c r="U72" i="1"/>
  <c r="T72" i="1"/>
  <c r="F72" i="1"/>
  <c r="AC71" i="1"/>
  <c r="AE71" i="1" s="1"/>
  <c r="AB71" i="1"/>
  <c r="U71" i="1"/>
  <c r="AC70" i="1"/>
  <c r="AD70" i="1" s="1"/>
  <c r="AB70" i="1"/>
  <c r="U70" i="1"/>
  <c r="AB69" i="1"/>
  <c r="U69" i="1"/>
  <c r="AB68" i="1"/>
  <c r="S68" i="1"/>
  <c r="U68" i="1" s="1"/>
  <c r="AC67" i="1"/>
  <c r="AE67" i="1" s="1"/>
  <c r="AB67" i="1"/>
  <c r="U67" i="1"/>
  <c r="S67" i="1"/>
  <c r="AC66" i="1"/>
  <c r="AE66" i="1" s="1"/>
  <c r="AB66" i="1"/>
  <c r="S66" i="1"/>
  <c r="U66" i="1" s="1"/>
  <c r="F66" i="1"/>
  <c r="AE65" i="1"/>
  <c r="AC65" i="1"/>
  <c r="AD65" i="1" s="1"/>
  <c r="AB65" i="1"/>
  <c r="S65" i="1"/>
  <c r="U65" i="1" s="1"/>
  <c r="F65" i="1"/>
  <c r="AE64" i="1"/>
  <c r="AD64" i="1"/>
  <c r="AC64" i="1"/>
  <c r="AB64" i="1"/>
  <c r="S64" i="1"/>
  <c r="U64" i="1" s="1"/>
  <c r="F64" i="1"/>
  <c r="AD63" i="1"/>
  <c r="AC63" i="1"/>
  <c r="AE63" i="1" s="1"/>
  <c r="AB63" i="1"/>
  <c r="S63" i="1"/>
  <c r="U63" i="1" s="1"/>
  <c r="F63" i="1"/>
  <c r="AC62" i="1"/>
  <c r="AE62" i="1" s="1"/>
  <c r="AB62" i="1"/>
  <c r="S62" i="1"/>
  <c r="U62" i="1" s="1"/>
  <c r="F62" i="1"/>
  <c r="AC61" i="1"/>
  <c r="AE61" i="1" s="1"/>
  <c r="AB61" i="1"/>
  <c r="U61" i="1"/>
  <c r="S61" i="1"/>
  <c r="F61" i="1"/>
  <c r="AC60" i="1"/>
  <c r="AE60" i="1" s="1"/>
  <c r="AB60" i="1"/>
  <c r="U60" i="1"/>
  <c r="F60" i="1"/>
  <c r="AE59" i="1"/>
  <c r="AD59" i="1"/>
  <c r="AB59" i="1"/>
  <c r="S59" i="1"/>
  <c r="U59" i="1" s="1"/>
  <c r="AC58" i="1"/>
  <c r="AE58" i="1" s="1"/>
  <c r="AB58" i="1"/>
  <c r="U58" i="1"/>
  <c r="S58" i="1"/>
  <c r="AC68" i="1" s="1"/>
  <c r="AC57" i="1"/>
  <c r="AE57" i="1" s="1"/>
  <c r="AB57" i="1"/>
  <c r="U57" i="1"/>
  <c r="F57" i="1"/>
  <c r="AE56" i="1"/>
  <c r="AC56" i="1"/>
  <c r="AD56" i="1" s="1"/>
  <c r="AB56" i="1"/>
  <c r="U56" i="1"/>
  <c r="S56" i="1"/>
  <c r="F56" i="1"/>
  <c r="AC55" i="1"/>
  <c r="AE55" i="1" s="1"/>
  <c r="AB55" i="1"/>
  <c r="S55" i="1"/>
  <c r="U55" i="1" s="1"/>
  <c r="F55" i="1"/>
  <c r="AD54" i="1"/>
  <c r="AC54" i="1"/>
  <c r="AE54" i="1" s="1"/>
  <c r="AB54" i="1"/>
  <c r="S54" i="1"/>
  <c r="U54" i="1" s="1"/>
  <c r="F54" i="1"/>
  <c r="AC53" i="1"/>
  <c r="AE53" i="1" s="1"/>
  <c r="AB53" i="1"/>
  <c r="U53" i="1"/>
  <c r="S53" i="1"/>
  <c r="F53" i="1"/>
  <c r="AE52" i="1"/>
  <c r="AD52" i="1"/>
  <c r="AC52" i="1"/>
  <c r="AB52" i="1"/>
  <c r="U52" i="1"/>
  <c r="AE51" i="1"/>
  <c r="AC51" i="1"/>
  <c r="AD51" i="1" s="1"/>
  <c r="AB51" i="1"/>
  <c r="U51" i="1"/>
  <c r="S51" i="1"/>
  <c r="AC50" i="1"/>
  <c r="AD50" i="1" s="1"/>
  <c r="AB50" i="1"/>
  <c r="S50" i="1"/>
  <c r="U50" i="1" s="1"/>
  <c r="AC49" i="1"/>
  <c r="AE49" i="1" s="1"/>
  <c r="AB49" i="1"/>
  <c r="U49" i="1"/>
  <c r="S49" i="1"/>
  <c r="AC48" i="1"/>
  <c r="AE48" i="1" s="1"/>
  <c r="AB48" i="1"/>
  <c r="U48" i="1"/>
  <c r="S48" i="1"/>
  <c r="F48" i="1"/>
  <c r="AC47" i="1"/>
  <c r="AE47" i="1" s="1"/>
  <c r="AB47" i="1"/>
  <c r="S47" i="1"/>
  <c r="U47" i="1" s="1"/>
  <c r="F47" i="1"/>
  <c r="AE46" i="1"/>
  <c r="AC46" i="1"/>
  <c r="AD46" i="1" s="1"/>
  <c r="AB46" i="1"/>
  <c r="U46" i="1"/>
  <c r="S46" i="1"/>
  <c r="F46" i="1"/>
  <c r="AE45" i="1"/>
  <c r="AD45" i="1"/>
  <c r="AC45" i="1"/>
  <c r="AB45" i="1"/>
  <c r="S45" i="1"/>
  <c r="U45" i="1" s="1"/>
  <c r="F45" i="1"/>
  <c r="AC44" i="1"/>
  <c r="AD44" i="1" s="1"/>
  <c r="AB44" i="1"/>
  <c r="S44" i="1"/>
  <c r="U44" i="1" s="1"/>
  <c r="F44" i="1"/>
  <c r="AD43" i="1"/>
  <c r="AC43" i="1"/>
  <c r="AE43" i="1" s="1"/>
  <c r="AB43" i="1"/>
  <c r="S43" i="1"/>
  <c r="U43" i="1" s="1"/>
  <c r="F43" i="1"/>
  <c r="AC42" i="1"/>
  <c r="AE42" i="1" s="1"/>
  <c r="AB42" i="1"/>
  <c r="U42" i="1"/>
  <c r="S42" i="1"/>
  <c r="F42" i="1"/>
  <c r="AE41" i="1"/>
  <c r="AD41" i="1"/>
  <c r="AC41" i="1"/>
  <c r="AB41" i="1"/>
  <c r="S41" i="1"/>
  <c r="U41" i="1" s="1"/>
  <c r="F41" i="1"/>
  <c r="AB40" i="1"/>
  <c r="U40" i="1"/>
  <c r="F40" i="1"/>
  <c r="AE39" i="1"/>
  <c r="AC39" i="1"/>
  <c r="AD39" i="1" s="1"/>
  <c r="AB39" i="1"/>
  <c r="U39" i="1"/>
  <c r="S39" i="1"/>
  <c r="F39" i="1"/>
  <c r="AE38" i="1"/>
  <c r="AD38" i="1"/>
  <c r="AC38" i="1"/>
  <c r="AB38" i="1"/>
  <c r="S38" i="1"/>
  <c r="U38" i="1" s="1"/>
  <c r="F38" i="1"/>
  <c r="U37" i="1"/>
  <c r="AE36" i="1"/>
  <c r="AD36" i="1"/>
  <c r="AC36" i="1"/>
  <c r="AB36" i="1"/>
  <c r="S36" i="1"/>
  <c r="U36" i="1" s="1"/>
  <c r="F36" i="1"/>
  <c r="AC35" i="1"/>
  <c r="AD35" i="1" s="1"/>
  <c r="AB35" i="1"/>
  <c r="S35" i="1"/>
  <c r="U35" i="1" s="1"/>
  <c r="F35" i="1"/>
  <c r="AD34" i="1"/>
  <c r="AC34" i="1"/>
  <c r="AE34" i="1" s="1"/>
  <c r="AB34" i="1"/>
  <c r="S34" i="1"/>
  <c r="U34" i="1" s="1"/>
  <c r="F34" i="1"/>
  <c r="AC33" i="1"/>
  <c r="AE33" i="1" s="1"/>
  <c r="AB33" i="1"/>
  <c r="U33" i="1"/>
  <c r="S33" i="1"/>
  <c r="F33" i="1"/>
  <c r="AE32" i="1"/>
  <c r="AD32" i="1"/>
  <c r="AC32" i="1"/>
  <c r="AB32" i="1"/>
  <c r="S32" i="1"/>
  <c r="U32" i="1" s="1"/>
  <c r="F32" i="1"/>
  <c r="AC31" i="1"/>
  <c r="AE31" i="1" s="1"/>
  <c r="AB31" i="1"/>
  <c r="U31" i="1"/>
  <c r="S31" i="1"/>
  <c r="F31" i="1"/>
  <c r="AC30" i="1"/>
  <c r="AE30" i="1" s="1"/>
  <c r="AB30" i="1"/>
  <c r="S30" i="1"/>
  <c r="U30" i="1" s="1"/>
  <c r="F30" i="1"/>
  <c r="AE29" i="1"/>
  <c r="AC29" i="1"/>
  <c r="AD29" i="1" s="1"/>
  <c r="AB29" i="1"/>
  <c r="U29" i="1"/>
  <c r="S29" i="1"/>
  <c r="F29" i="1"/>
  <c r="AE28" i="1"/>
  <c r="AD28" i="1"/>
  <c r="AC28" i="1"/>
  <c r="AB28" i="1"/>
  <c r="S28" i="1"/>
  <c r="U28" i="1" s="1"/>
  <c r="F28" i="1"/>
  <c r="AC27" i="1"/>
  <c r="AD27" i="1" s="1"/>
  <c r="AB27" i="1"/>
  <c r="S27" i="1"/>
  <c r="U27" i="1" s="1"/>
  <c r="F27" i="1"/>
  <c r="AD26" i="1"/>
  <c r="AC26" i="1"/>
  <c r="AE26" i="1" s="1"/>
  <c r="AB26" i="1"/>
  <c r="S26" i="1"/>
  <c r="U26" i="1" s="1"/>
  <c r="F26" i="1"/>
  <c r="AC25" i="1"/>
  <c r="AE25" i="1" s="1"/>
  <c r="AB25" i="1"/>
  <c r="U25" i="1"/>
  <c r="S25" i="1"/>
  <c r="F25" i="1"/>
  <c r="AE24" i="1"/>
  <c r="AD24" i="1"/>
  <c r="AC24" i="1"/>
  <c r="AB24" i="1"/>
  <c r="S24" i="1"/>
  <c r="U24" i="1" s="1"/>
  <c r="F24" i="1"/>
  <c r="AC23" i="1"/>
  <c r="AD23" i="1" s="1"/>
  <c r="AB23" i="1"/>
  <c r="U23" i="1"/>
  <c r="S23" i="1"/>
  <c r="F23" i="1"/>
  <c r="AC22" i="1"/>
  <c r="AE22" i="1" s="1"/>
  <c r="AB22" i="1"/>
  <c r="U22" i="1"/>
  <c r="F22" i="1"/>
  <c r="AE21" i="1"/>
  <c r="AD21" i="1"/>
  <c r="AC21" i="1"/>
  <c r="AB21" i="1"/>
  <c r="U21" i="1"/>
  <c r="F21" i="1"/>
  <c r="AE20" i="1"/>
  <c r="AD20" i="1"/>
  <c r="AC20" i="1"/>
  <c r="AB20" i="1"/>
  <c r="U20" i="1"/>
  <c r="F20" i="1"/>
  <c r="AD19" i="1"/>
  <c r="AC19" i="1"/>
  <c r="AE19" i="1" s="1"/>
  <c r="AB19" i="1"/>
  <c r="U19" i="1"/>
  <c r="F19" i="1"/>
  <c r="AC18" i="1"/>
  <c r="AE18" i="1" s="1"/>
  <c r="AB18" i="1"/>
  <c r="U18" i="1"/>
  <c r="F18" i="1"/>
  <c r="AE17" i="1"/>
  <c r="AD17" i="1"/>
  <c r="AC17" i="1"/>
  <c r="AB17" i="1"/>
  <c r="U17" i="1"/>
  <c r="F17" i="1"/>
  <c r="AE16" i="1"/>
  <c r="AD16" i="1"/>
  <c r="AC16" i="1"/>
  <c r="AB16" i="1"/>
  <c r="U16" i="1"/>
  <c r="F16" i="1"/>
  <c r="AD15" i="1"/>
  <c r="AC15" i="1"/>
  <c r="AE15" i="1" s="1"/>
  <c r="AB15" i="1"/>
  <c r="U15" i="1"/>
  <c r="F15" i="1"/>
  <c r="AC14" i="1"/>
  <c r="AE14" i="1" s="1"/>
  <c r="AB14" i="1"/>
  <c r="U14" i="1"/>
  <c r="F14" i="1"/>
  <c r="AE13" i="1"/>
  <c r="AD13" i="1"/>
  <c r="AC13" i="1"/>
  <c r="AB13" i="1"/>
  <c r="U13" i="1"/>
  <c r="AC12" i="1"/>
  <c r="AE12" i="1" s="1"/>
  <c r="AB12" i="1"/>
  <c r="U12" i="1"/>
  <c r="AE68" i="1" l="1"/>
  <c r="AD68" i="1"/>
  <c r="AC69" i="1"/>
  <c r="AE161" i="1"/>
  <c r="AD161" i="1"/>
  <c r="AE98" i="1"/>
  <c r="AE153" i="1"/>
  <c r="AD153" i="1"/>
  <c r="AD12" i="1"/>
  <c r="AD25" i="1"/>
  <c r="AD33" i="1"/>
  <c r="AD42" i="1"/>
  <c r="AD49" i="1"/>
  <c r="AD53" i="1"/>
  <c r="AD58" i="1"/>
  <c r="AD62" i="1"/>
  <c r="AD67" i="1"/>
  <c r="AD83" i="1"/>
  <c r="AD89" i="1"/>
  <c r="AD92" i="1"/>
  <c r="AE120" i="1"/>
  <c r="AE193" i="1"/>
  <c r="AD193" i="1"/>
  <c r="AE201" i="1"/>
  <c r="AD201" i="1"/>
  <c r="AD209" i="1"/>
  <c r="AE232" i="1"/>
  <c r="AD232" i="1"/>
  <c r="AE271" i="1"/>
  <c r="AD271" i="1"/>
  <c r="AE169" i="1"/>
  <c r="AD169" i="1"/>
  <c r="AE145" i="1"/>
  <c r="AD145" i="1"/>
  <c r="AE279" i="1"/>
  <c r="AD279" i="1"/>
  <c r="AE27" i="1"/>
  <c r="AE50" i="1"/>
  <c r="AE93" i="1"/>
  <c r="AE185" i="1"/>
  <c r="AD185" i="1"/>
  <c r="AC40" i="1"/>
  <c r="AD31" i="1"/>
  <c r="AD48" i="1"/>
  <c r="AD57" i="1"/>
  <c r="AD61" i="1"/>
  <c r="AD76" i="1"/>
  <c r="AD82" i="1"/>
  <c r="AD91" i="1"/>
  <c r="AD97" i="1"/>
  <c r="AE102" i="1"/>
  <c r="AD215" i="1"/>
  <c r="AE222" i="1"/>
  <c r="AD222" i="1"/>
  <c r="AE251" i="1"/>
  <c r="AD251" i="1"/>
  <c r="AE177" i="1"/>
  <c r="AD177" i="1"/>
  <c r="AE23" i="1"/>
  <c r="AD30" i="1"/>
  <c r="AD47" i="1"/>
  <c r="AD60" i="1"/>
  <c r="AD66" i="1"/>
  <c r="AD71" i="1"/>
  <c r="AD81" i="1"/>
  <c r="AD94" i="1"/>
  <c r="AE137" i="1"/>
  <c r="AD137" i="1"/>
  <c r="AE157" i="1"/>
  <c r="AD157" i="1"/>
  <c r="AE165" i="1"/>
  <c r="AD165" i="1"/>
  <c r="AE173" i="1"/>
  <c r="AD173" i="1"/>
  <c r="AE181" i="1"/>
  <c r="AD181" i="1"/>
  <c r="AE240" i="1"/>
  <c r="AD240" i="1"/>
  <c r="AE127" i="1"/>
  <c r="AD127" i="1"/>
  <c r="AE35" i="1"/>
  <c r="AE44" i="1"/>
  <c r="AE70" i="1"/>
  <c r="AE263" i="1"/>
  <c r="AD263" i="1"/>
  <c r="AD14" i="1"/>
  <c r="AD18" i="1"/>
  <c r="AD22" i="1"/>
  <c r="AD88" i="1"/>
  <c r="AE99" i="1"/>
  <c r="AE119" i="1"/>
  <c r="AD119" i="1"/>
  <c r="AE149" i="1"/>
  <c r="AD149" i="1"/>
  <c r="AE189" i="1"/>
  <c r="AD189" i="1"/>
  <c r="AE197" i="1"/>
  <c r="AD197" i="1"/>
  <c r="AE205" i="1"/>
  <c r="AD205" i="1"/>
  <c r="AE212" i="1"/>
  <c r="AD212" i="1"/>
  <c r="AD55" i="1"/>
  <c r="AD79" i="1"/>
  <c r="AE141" i="1"/>
  <c r="AD141" i="1"/>
  <c r="AD235" i="1"/>
  <c r="AE294" i="1"/>
  <c r="AD294" i="1"/>
  <c r="AE302" i="1"/>
  <c r="AD302" i="1"/>
  <c r="AD113" i="1"/>
  <c r="AD116" i="1"/>
  <c r="AD124" i="1"/>
  <c r="AD133" i="1"/>
  <c r="AD208" i="1"/>
  <c r="AD218" i="1"/>
  <c r="AD225" i="1"/>
  <c r="AD229" i="1"/>
  <c r="AD237" i="1"/>
  <c r="AD245" i="1"/>
  <c r="AD253" i="1"/>
  <c r="AD261" i="1"/>
  <c r="AD269" i="1"/>
  <c r="AD277" i="1"/>
  <c r="AD285" i="1"/>
  <c r="AD292" i="1"/>
  <c r="AD300" i="1"/>
  <c r="AD396" i="1"/>
  <c r="AD69" i="1" l="1"/>
  <c r="AE69" i="1"/>
  <c r="AE40" i="1"/>
  <c r="AD40" i="1"/>
</calcChain>
</file>

<file path=xl/comments1.xml><?xml version="1.0" encoding="utf-8"?>
<comments xmlns="http://schemas.openxmlformats.org/spreadsheetml/2006/main">
  <authors>
    <author>Ana Lucia Sanchez Herrera</author>
    <author>Cristhiam Fernando Ruiz Reyes</author>
  </authors>
  <commentList>
    <comment ref="B11" authorId="0" shapeId="0">
      <text>
        <r>
          <rPr>
            <b/>
            <sz val="10"/>
            <color indexed="81"/>
            <rFont val="Verdana"/>
            <family val="2"/>
          </rPr>
          <t>Identifique a que dimensión del MIPG aporta el contratista o producto a contratar</t>
        </r>
      </text>
    </comment>
    <comment ref="C11" authorId="0" shapeId="0">
      <text>
        <r>
          <rPr>
            <b/>
            <sz val="9"/>
            <color indexed="81"/>
            <rFont val="Tahoma"/>
            <family val="2"/>
          </rPr>
          <t xml:space="preserve">A que meta le aporta el contratista o producto en el Plan de Acción </t>
        </r>
      </text>
    </comment>
    <comment ref="D11" authorId="1" shapeId="0">
      <text>
        <r>
          <rPr>
            <b/>
            <sz val="9"/>
            <color indexed="81"/>
            <rFont val="Tahoma"/>
            <family val="2"/>
          </rPr>
          <t>Seleccione si es funcionamiento o inversion</t>
        </r>
      </text>
    </comment>
    <comment ref="E11" authorId="1" shapeId="0">
      <text>
        <r>
          <rPr>
            <b/>
            <sz val="9"/>
            <color indexed="81"/>
            <rFont val="Tahoma"/>
            <family val="2"/>
          </rPr>
          <t>Seleccione uno de los rubros presupuestales</t>
        </r>
      </text>
    </comment>
    <comment ref="H11" authorId="0" shapeId="0">
      <text>
        <r>
          <rPr>
            <b/>
            <sz val="9"/>
            <color indexed="81"/>
            <rFont val="Tahoma"/>
            <family val="2"/>
          </rPr>
          <t>Indica el catálogo de productos  definidos por DNP, en las fichas BPIN</t>
        </r>
      </text>
    </comment>
    <comment ref="I11" authorId="1" shapeId="0">
      <text>
        <r>
          <rPr>
            <b/>
            <sz val="9"/>
            <color indexed="81"/>
            <rFont val="Tahoma"/>
            <family val="2"/>
          </rPr>
          <t>Elegir una cadena de valor que corresponda a los productos DNP</t>
        </r>
      </text>
    </comment>
    <comment ref="J11" authorId="0" shapeId="0">
      <text>
        <r>
          <rPr>
            <b/>
            <sz val="9"/>
            <color indexed="81"/>
            <rFont val="Tahoma"/>
            <family val="2"/>
          </rPr>
          <t>Indica los rubros presupuestales definidos por el Catálogo Presupuestal deL MHCP</t>
        </r>
        <r>
          <rPr>
            <sz val="9"/>
            <color indexed="81"/>
            <rFont val="Tahoma"/>
            <family val="2"/>
          </rPr>
          <t xml:space="preserve">
</t>
        </r>
      </text>
    </comment>
    <comment ref="K11" authorId="0" shapeId="0">
      <text>
        <r>
          <rPr>
            <b/>
            <sz val="9"/>
            <color indexed="81"/>
            <rFont val="Tahoma"/>
            <family val="2"/>
          </rPr>
          <t>Escriba una breve descripción que identifique lo que se va a contratar 
Ejemplo: Viáticos, logistica, caja menor, interprete gestión educativa, Editor, Profesor matematicas, Abogado contratación, contador, logistica… etc.</t>
        </r>
      </text>
    </comment>
    <comment ref="L11" authorId="0" shapeId="0">
      <text>
        <r>
          <rPr>
            <b/>
            <sz val="9"/>
            <color indexed="81"/>
            <rFont val="Tahoma"/>
            <family val="2"/>
          </rPr>
          <t>Corresponde al Código UNSPSC como se encuentra en el SECOP</t>
        </r>
        <r>
          <rPr>
            <sz val="9"/>
            <color indexed="81"/>
            <rFont val="Tahoma"/>
            <family val="2"/>
          </rPr>
          <t xml:space="preserve">
</t>
        </r>
      </text>
    </comment>
    <comment ref="M11" authorId="0" shapeId="0">
      <text>
        <r>
          <rPr>
            <b/>
            <sz val="9"/>
            <color indexed="81"/>
            <rFont val="Tahoma"/>
            <family val="2"/>
          </rPr>
          <t>Identifica el objeto, del proceso contractual</t>
        </r>
      </text>
    </comment>
    <comment ref="N11" authorId="0" shapeId="0">
      <text>
        <r>
          <rPr>
            <b/>
            <sz val="9"/>
            <color indexed="81"/>
            <rFont val="Tahoma"/>
            <family val="2"/>
          </rPr>
          <t>Corresponde a la fecha que tenemos estimada para el inicio del proceso</t>
        </r>
      </text>
    </comment>
    <comment ref="O11" authorId="0" shapeId="0">
      <text>
        <r>
          <rPr>
            <b/>
            <sz val="9"/>
            <color indexed="81"/>
            <rFont val="Tahoma"/>
            <family val="2"/>
          </rPr>
          <t>Identifica la fecha estimada del proceso contractual</t>
        </r>
      </text>
    </comment>
    <comment ref="P11" authorId="0" shapeId="0">
      <text>
        <r>
          <rPr>
            <b/>
            <sz val="9"/>
            <color indexed="81"/>
            <rFont val="Tahoma"/>
            <family val="2"/>
          </rPr>
          <t>Tiempo estimado de duración del proceso contrato
Ejemplo: 1 mes, 3 meses 15 días, 23 días, 180 dias.</t>
        </r>
      </text>
    </comment>
    <comment ref="Q11" authorId="0" shapeId="0">
      <text>
        <r>
          <rPr>
            <b/>
            <sz val="9"/>
            <color indexed="81"/>
            <rFont val="Tahoma"/>
            <family val="2"/>
          </rPr>
          <t>Identifica la modalidad de contratación</t>
        </r>
      </text>
    </comment>
    <comment ref="R11" authorId="0" shapeId="0">
      <text>
        <r>
          <rPr>
            <b/>
            <sz val="9"/>
            <color indexed="81"/>
            <rFont val="Tahoma"/>
            <family val="2"/>
          </rPr>
          <t>Identifica el tipo de recurso (Nación o propio)</t>
        </r>
      </text>
    </comment>
    <comment ref="S11" authorId="0" shapeId="0">
      <text>
        <r>
          <rPr>
            <b/>
            <sz val="9"/>
            <color indexed="81"/>
            <rFont val="Tahoma"/>
            <family val="2"/>
          </rPr>
          <t>Identifica al valor total del proceso contractual</t>
        </r>
      </text>
    </comment>
    <comment ref="T11" authorId="0" shapeId="0">
      <text>
        <r>
          <rPr>
            <b/>
            <sz val="9"/>
            <color indexed="81"/>
            <rFont val="Tahoma"/>
            <family val="2"/>
          </rPr>
          <t>Valor a pagar mensualmente por el contrato</t>
        </r>
      </text>
    </comment>
    <comment ref="U11" authorId="0" shapeId="0">
      <text>
        <r>
          <rPr>
            <b/>
            <sz val="9"/>
            <color indexed="81"/>
            <rFont val="Tahoma"/>
            <family val="2"/>
          </rPr>
          <t>Identifica al valor total  estimado en la vigencia actual, del proceso contractual</t>
        </r>
        <r>
          <rPr>
            <sz val="9"/>
            <color indexed="81"/>
            <rFont val="Tahoma"/>
            <family val="2"/>
          </rPr>
          <t xml:space="preserve">
</t>
        </r>
      </text>
    </comment>
    <comment ref="V11" authorId="0" shapeId="0">
      <text>
        <r>
          <rPr>
            <b/>
            <sz val="9"/>
            <color indexed="81"/>
            <rFont val="Tahoma"/>
            <family val="2"/>
          </rPr>
          <t>Identifica si el proceso contractual requiere vigencias futuras</t>
        </r>
      </text>
    </comment>
    <comment ref="W11" authorId="0" shapeId="0">
      <text>
        <r>
          <rPr>
            <b/>
            <sz val="9"/>
            <color indexed="81"/>
            <rFont val="Tahoma"/>
            <family val="2"/>
          </rPr>
          <t>Identifica  el estado de solicitud de las vigencias futuras del  proceso contractual</t>
        </r>
      </text>
    </comment>
    <comment ref="X11" authorId="0" shapeId="0">
      <text>
        <r>
          <rPr>
            <b/>
            <sz val="9"/>
            <color indexed="81"/>
            <rFont val="Tahoma"/>
            <family val="2"/>
          </rPr>
          <t>Identifica el área responsble del proceso contractual</t>
        </r>
        <r>
          <rPr>
            <sz val="9"/>
            <color indexed="81"/>
            <rFont val="Tahoma"/>
            <family val="2"/>
          </rPr>
          <t xml:space="preserve">
</t>
        </r>
      </text>
    </comment>
    <comment ref="Y11" authorId="0" shapeId="0">
      <text>
        <r>
          <rPr>
            <b/>
            <sz val="9"/>
            <color indexed="81"/>
            <rFont val="Tahoma"/>
            <family val="2"/>
          </rPr>
          <t>Identifica el nombre del responsable del proceso contractual</t>
        </r>
        <r>
          <rPr>
            <sz val="9"/>
            <color indexed="81"/>
            <rFont val="Tahoma"/>
            <family val="2"/>
          </rPr>
          <t xml:space="preserve">
</t>
        </r>
      </text>
    </comment>
    <comment ref="Z11" authorId="0" shapeId="0">
      <text>
        <r>
          <rPr>
            <b/>
            <sz val="9"/>
            <color indexed="81"/>
            <rFont val="Tahoma"/>
            <family val="2"/>
          </rPr>
          <t>Identifica el correo eléctronico del responsble del proceso contractual</t>
        </r>
        <r>
          <rPr>
            <sz val="9"/>
            <color indexed="81"/>
            <rFont val="Tahoma"/>
            <family val="2"/>
          </rPr>
          <t xml:space="preserve">
</t>
        </r>
      </text>
    </comment>
  </commentList>
</comments>
</file>

<file path=xl/sharedStrings.xml><?xml version="1.0" encoding="utf-8"?>
<sst xmlns="http://schemas.openxmlformats.org/spreadsheetml/2006/main" count="8184" uniqueCount="717">
  <si>
    <t>DIRECCIONAMIENTO ESTRATEGICO</t>
  </si>
  <si>
    <t>CÓDIGO: FODE09</t>
  </si>
  <si>
    <t>FORMATO DE PLAN ANUAL DE ADQUISICIONES</t>
  </si>
  <si>
    <t>VERSIÓN: 6</t>
  </si>
  <si>
    <t>FECHA: 23/12/2022</t>
  </si>
  <si>
    <t>Convenciones de colores</t>
  </si>
  <si>
    <t>Corresponde a datos del Plan de Acción</t>
  </si>
  <si>
    <t>Corresponde a campos establecidos en el Formato de PAA de CCE</t>
  </si>
  <si>
    <t>Corresponde a campos informativos</t>
  </si>
  <si>
    <t>DIMENSION</t>
  </si>
  <si>
    <t>Meta Plan de Acción de la vigencia</t>
  </si>
  <si>
    <t>Identificación del gasto</t>
  </si>
  <si>
    <t>Rubro presupuestal</t>
  </si>
  <si>
    <t>Descripcion del rubro</t>
  </si>
  <si>
    <t>Trazador presupuestal</t>
  </si>
  <si>
    <t>Catálogo de productos DNP</t>
  </si>
  <si>
    <t>Cadena de Valor</t>
  </si>
  <si>
    <t>Catálogo de clasificación Presupuestal MHCP</t>
  </si>
  <si>
    <t>Descripción</t>
  </si>
  <si>
    <t>Código UNSPSC (cada código separado por ;)</t>
  </si>
  <si>
    <t>OBJETO DEL CONTRATO</t>
  </si>
  <si>
    <t>Fecha estimada de inicio de proceso de selección (mes)</t>
  </si>
  <si>
    <t>Fecha estimada de presentación de ofertas (mes)</t>
  </si>
  <si>
    <t>Duración estimada del contrato (número de meses)</t>
  </si>
  <si>
    <t xml:space="preserve">Modalidad de selección </t>
  </si>
  <si>
    <t>Fuente de los recursos</t>
  </si>
  <si>
    <t>Valor total estimado</t>
  </si>
  <si>
    <t>Valor mensual del contrato</t>
  </si>
  <si>
    <t>Valor estimado en la vigencia actual</t>
  </si>
  <si>
    <t>¿Se requieren vigencias futuras?</t>
  </si>
  <si>
    <t>Estado de solicitud de vigencias futuras</t>
  </si>
  <si>
    <t>Área responsable</t>
  </si>
  <si>
    <t xml:space="preserve">Nombre del responsable </t>
  </si>
  <si>
    <t xml:space="preserve">Correo electrónico del responsable </t>
  </si>
  <si>
    <t>PABS</t>
  </si>
  <si>
    <t>GESTIÓN CON VALORES PARA RESULTADO</t>
  </si>
  <si>
    <t>Política gobierno digital implementado en la estrategia de TIC para gestión</t>
  </si>
  <si>
    <t>INVERSIÓN</t>
  </si>
  <si>
    <t>4. MEJORAMIENTO DE LA INFRAESTRUCTURA FÍSICA Y TECNOLÓGICA PARA LA PRESTACIÓN DE SERVICIOS DEL INSOR EN EL TERRITORIO NACIONAL</t>
  </si>
  <si>
    <t>Tecnologías de la información telecomunicaciones</t>
  </si>
  <si>
    <t>2299066- Servicios tecnológicos</t>
  </si>
  <si>
    <t>4.7 Automatizar los procesos y procedimientos internos de la entidad generando las condiciones de infraestructura y servicios tecnológicos requeridos</t>
  </si>
  <si>
    <t>A-02-01-01-006-002-03-1-01-PAQUETES DE SOFTWARE</t>
  </si>
  <si>
    <t>Licencia G-suite</t>
  </si>
  <si>
    <t>81161601</t>
  </si>
  <si>
    <t>1 Renovar el licenciamiento del servicio de correo electrónico en nube bajo Google Workspace</t>
  </si>
  <si>
    <t>FEBRERO</t>
  </si>
  <si>
    <t>1</t>
  </si>
  <si>
    <t>ACUERDO MARCO</t>
  </si>
  <si>
    <t>PROPIOS - 21</t>
  </si>
  <si>
    <t>NO</t>
  </si>
  <si>
    <t>NA</t>
  </si>
  <si>
    <t>OFICINA ASESORA DE PLANEACION Y SISTEMAS</t>
  </si>
  <si>
    <t>CAROLINA RAMOS</t>
  </si>
  <si>
    <t>carolina.ramos@insor.gov.co</t>
  </si>
  <si>
    <t>SI</t>
  </si>
  <si>
    <t xml:space="preserve">NACIÓN </t>
  </si>
  <si>
    <t>Licencia office 365</t>
  </si>
  <si>
    <t>2 Renovación de licenciameinto de office365 E5 para el manejo de aplicación plan de acción</t>
  </si>
  <si>
    <t>OCTUBRE</t>
  </si>
  <si>
    <t>MINIMA CUANTIA</t>
  </si>
  <si>
    <t>Renovacion licenciamiento INSOR</t>
  </si>
  <si>
    <t>81111500;81112200;81111800;43201800;43233400;43212200;43233205;43211700</t>
  </si>
  <si>
    <t>3 Renovación del licenciamiento de software Antivirus (SYMANTEC PROTECTION SUITE ENTERPRISE, PER USER RENEWAL ESSENTIAL), renovación de las licencias BASIC SUPPORT/SUBSCRIPTION VMWARE VSPHERE ESSENTIALS PLUS, VEEAM BACKUP y la renovación de la licencia Dell SONICWALL COMPREHENSIVE GATEWAY SECURITY SUITE WITHOUT VIEWPOINT FOR NSA 3600,  Teniendo en cuenta lo estipulado en el Anexo FICHA TECNICA</t>
  </si>
  <si>
    <t xml:space="preserve">ENERO </t>
  </si>
  <si>
    <t>SELECCIÓN ABREVIADA SUBASTA INVERSA</t>
  </si>
  <si>
    <t>Renovacion zoom</t>
  </si>
  <si>
    <t>43201800;43233400;43212200;43233205;43211700</t>
  </si>
  <si>
    <t>4 Renovación de licenciamiento de herramienta ZOOM</t>
  </si>
  <si>
    <t>repuestos equipos</t>
  </si>
  <si>
    <t>43211600</t>
  </si>
  <si>
    <t>5 Contratar la adquisición de repuestos para equipos de tecnología del INSOR</t>
  </si>
  <si>
    <t>MARZO</t>
  </si>
  <si>
    <t>9</t>
  </si>
  <si>
    <t>ipv 6</t>
  </si>
  <si>
    <t>81161500</t>
  </si>
  <si>
    <t>6 Renovación de suscripción ante LACNIC para direccionamiento IPV6</t>
  </si>
  <si>
    <t>SEPTIEMBRE</t>
  </si>
  <si>
    <t>Mtto y repuestos de impresoras</t>
  </si>
  <si>
    <t>81101707</t>
  </si>
  <si>
    <t>7 Contratar el servicio de mantenimiento preventivo y correctivo, incluyendo repuestos, de las impresoras Okidata del INSOR</t>
  </si>
  <si>
    <t xml:space="preserve">Conectividad </t>
  </si>
  <si>
    <t>81112101</t>
  </si>
  <si>
    <t>VF Contratar los servicios de conectividad Acceso dedicado a Internet, permitiendo el acceso de todos los servicios prestados por el INSOR.</t>
  </si>
  <si>
    <t>3</t>
  </si>
  <si>
    <t>APROBADA</t>
  </si>
  <si>
    <t>8 Contratar los servicios de conectividad Acceso dedicado a Internet, permitiendo el acceso de todos los servicios prestados por el INSOR.</t>
  </si>
  <si>
    <t>Pàgina WEB</t>
  </si>
  <si>
    <t>81111500;43221700</t>
  </si>
  <si>
    <t>9 Desarrollo de pagina web del INSOR</t>
  </si>
  <si>
    <t>11</t>
  </si>
  <si>
    <t>4.8 Automatizar los procesos y procedimientos internos de la entidad, asegurando la generación de capacidades en el equipo del INSOR para el aprovechamiento de las TIC</t>
  </si>
  <si>
    <t>A-02-02-02-008-003-09-OTROS SERVICIOS PROFESIONALES Y TÉCNICOS N.C.P.</t>
  </si>
  <si>
    <t>Apoyo coordinación TI</t>
  </si>
  <si>
    <t>80111600</t>
  </si>
  <si>
    <t>10 Prestación de servicios profesionales para soportar y administrar la plataforma tecnológica de la entidad, así como la implementación de las políticas de gobierno y la normatividad pública de las TIC conforme a los lineamientos dictados por los Sistemas de Gestión implementados por la entidad.</t>
  </si>
  <si>
    <t>4</t>
  </si>
  <si>
    <t>CONTRATACIÓN DIRECTA</t>
  </si>
  <si>
    <t xml:space="preserve">10 Prestación de servicios profesionales para soportar y administrar la plataforma tecnológica de la entidad, así como la implementación de las políticas de gobierno y la normatividad pública de las TIC conforme a los lineamientos dictados por los Sistemas de Gestión implementados por la entidad. </t>
  </si>
  <si>
    <t>MAYO</t>
  </si>
  <si>
    <t>7,5</t>
  </si>
  <si>
    <t>Web master</t>
  </si>
  <si>
    <t>11 Prestación de Servicios Profesionales al a la oficina asesora de planeación y sistemas del INSOR, para apoyar en lo relacionado con la implementación y seguimiento de las políticas de transparencia y acceso a la información y gobierno digital, así como el rol de Web Master de la entidad y apoyo en la sede electrónica del INSOR en el portal GOV.CO</t>
  </si>
  <si>
    <t>11 Prestar Servicios Profesionales al Instituto Nacional para Sordos - INSOR, en el desarrollo e implementación de proyectos tecnológicos, realizando acompañamiento a los mismos e implementación de políticas de desarrollo y seguridad de aplicaciones, de acuerdo a la Política de Gobierno Digital, así como el rol de Web Master de la entidad.</t>
  </si>
  <si>
    <t>mesa de ayuda nivel I y ii</t>
  </si>
  <si>
    <t xml:space="preserve">12 Prestar servicios profesionales a la oficina asesora de planeación y sistemas para apoyar las actividades de administración y parametrización de mesa de ayuda del INSOR, prestar soporte de Nivel  I y II, apoyar el seguimiento a contratación de TI y la implementación de Gobierno Digital. </t>
  </si>
  <si>
    <t>orfeo</t>
  </si>
  <si>
    <t>13 Prestación de servicios profesionales para brindar soporte y hacer mantenimiento al sistema de información de gestión documental Orfeo en el Instituto Nacional para Sordos-INSOR, así como también resolver los requerimientos realizados por los usuarios relacionados con dicho aplicativo, durante la ejecución del contrato.</t>
  </si>
  <si>
    <t>13 Prestar los servicios profesionales para el soporte y desarrollo de nuevas herramientas del aplicativo ORFEO.</t>
  </si>
  <si>
    <t>DIRECCIONAMIENTO ESTRATÉGICO Y PLANEACIÓN</t>
  </si>
  <si>
    <t>Continuidad al fortalecimiento institucional del INSOR</t>
  </si>
  <si>
    <t>3. IMPLEMENTACIÓN DE UN MODELO DE MODERNIZACIÓN Y GESTIÓN PUBLICA EN EL INSOR EN BOGOTÁ</t>
  </si>
  <si>
    <t>Discapacidad e inclusión social</t>
  </si>
  <si>
    <t>2299060- Servicio de Implementación Sistemas de Gestión</t>
  </si>
  <si>
    <t>3.10 Implementar la política de fortalecimiento organizacional y simplificación de procesos</t>
  </si>
  <si>
    <t>Apoyo coordinacion MIPG</t>
  </si>
  <si>
    <t>14 Prestación de servicios profesionales especializados para apoyar a la Oficina Asesora de Planeación y Sistemas del INSOR para orientar y apoyar en la formulación y seguimiento de las herramientas de planeación, procesos y procedimientos, así como las acciones enmarcadas en el MIPG y sus subsistemas</t>
  </si>
  <si>
    <t>Apoyo MIPG Y SGC</t>
  </si>
  <si>
    <t>15 PRESTAR SERVICIOS PROFESIONALES DE PARA APOYO APOYAR A LA OFICINA ASESORA DE PLANEACIÓN Y SISTEMAS DEL INSOR EN EL DIAGNÓSTICO, IMPLEMENTACIÓN, SEGUIMIENTO AL FORTALECIMIENTO DEL MODELO INTEGRADO DE PLANEACIÓN Y GESTIÓN –MIPG Y DEL SISTEMA INTEGRADO DE GESTIÓN - SIG.</t>
  </si>
  <si>
    <t>15 Prestación de servicios profesionales para apoyar a la oficina asesora de planeación en el seguimiento al fortalecimiento del sistema integrado de gestión, así como en la continuación del fortalecimiento de las políticas de MIPG que le sean asignadas.</t>
  </si>
  <si>
    <t>3.7 Implementar la política de servicio al ciudadano</t>
  </si>
  <si>
    <t>Apoyo servicio al ciudadano</t>
  </si>
  <si>
    <t>16 Prestación de servicios profesionales para la consolidación de escenarios del relacionamiento Estado - Ciudadanos en el INSOR, en el marco de las políticas de Servicio al Ciudadano, Participación Ciudadana en la gestión, Transparencia y Acceso a la Información Pública, y Racionalización de trámites</t>
  </si>
  <si>
    <t xml:space="preserve">16 Prestación de servicios profesionales para apoyar a la oficina asesora de planeación y sistemas en la implementación y cumplimiento de las policitas de relacionamiento con el ciudadano, así como prestar los servicios de interpretación y traducción de Lengua de Señas Colombiana a Español y viceversa </t>
  </si>
  <si>
    <t>Formaciòn de auditores</t>
  </si>
  <si>
    <t>17 Formaciòn auditores internos SGC</t>
  </si>
  <si>
    <t>ABRIL</t>
  </si>
  <si>
    <t>Politica de compras y contrataciòn publica</t>
  </si>
  <si>
    <t xml:space="preserve">ABOGADO COORDINADOR </t>
  </si>
  <si>
    <t>18 PRESTACIÓN DE SERVICIOS PROFESIONALES ESPECIALIZADOS PARA APOYAR LA COORDINACIÓN Y DIRECCIÓN DE LA GESTIÓN CONTRACTUAL A CARGO DE LA SECRETARIA GENERAL DEL INSOR Y EN LA ESTRUCTURACIÓN LEGAL DE PROCESOS CONTRACTUALES CUANDO SE REQUIERA</t>
  </si>
  <si>
    <t>SECRETARIA GENERAL - CONTRATACIÓN</t>
  </si>
  <si>
    <t>NESTOR ROSAS</t>
  </si>
  <si>
    <t>nestor.rosas@insor.gov.co</t>
  </si>
  <si>
    <t>8</t>
  </si>
  <si>
    <t>ABOGADO TIPO A</t>
  </si>
  <si>
    <t>19 PRESTAR LOS SERVICIOS PROFESIONALES ESPECIALIZADOS PARA APOYAR Y REFORZAR A LA SECRETARIA GENERAL DEL INSOR, EN LA REALIZACIÓN DE PROCESOS CONTRACTUALES EN LA ADQUISICIÓN DE BIENES Y SERVICIOS EN TODAS SUS ETAPAS.</t>
  </si>
  <si>
    <t>20 PRESTAR SERVICIOS PROFESIONALES ESPECIALIZADOS PARA APOYAR EN MATERIA PRECONTRACTUAL, CONTRACTUAL Y POSCONTRACTUAL, QUE SEAN COMPETENCIA DE LA SECRETARIA GENERAL DEL INSOR</t>
  </si>
  <si>
    <t>21 PRESTAR LOS SERVICIOS PROFESIONALES ESPECIALIZADOS EN LA SECRETARIA GENERAL DEL INSOR PARA APOYAR LA GESTIÓN CONTRACTUAL, EN EL MARCO DE LOS PROYECTOS ENCAMINADOS A LA ADQUISICIÓN DE BIENES Y SERVICIOS PARA EL FORTALECIMIENTO DE LA INSTITUCIÓN</t>
  </si>
  <si>
    <t>PROFESIONAL TIPO C</t>
  </si>
  <si>
    <t xml:space="preserve">22 PRESTACION DE SERVICIOS PROFESIONALES PARA APOYAR EL DESARROLLO DE LAS ACTIVIDADES DEL PROCESO DE GESTION CONTRACTUAL DE LA SECRETARIA GENERAL  DEL INSOR. </t>
  </si>
  <si>
    <t>FUNCIONAMIENTO</t>
  </si>
  <si>
    <t>A-02-02-02-008-002</t>
  </si>
  <si>
    <t>SERVICIOS JURIDICOS Y CONTABLES</t>
  </si>
  <si>
    <t>A-02-02-02-008-002-01-SERVICIOS JURÍDICOS</t>
  </si>
  <si>
    <t xml:space="preserve">Disciplinario </t>
  </si>
  <si>
    <t>23 Prestar servicios profesionales especializados a la Secretaria General del Insor, con el fin de tramitar, sustanciar y proyectar decisiones de fondo, que se adelanten en la etapa de Instrucción, contra los servidores y ex servidores públicos de la Entidad.</t>
  </si>
  <si>
    <t>23 PRESTAR SERVICIOS PROFESIONALES PARA APOYAR EL TRAMITE DE LOS PROCESOS Y DIFERENTES ASUNTOS DE CARÁCTER DISCIPLINARIO QUE REQUIERA ADELANTAR LA SECRETARÍA GENERAL DEL INSOR, EN EL MARCO DE SUS COMPETENCIAS, DURANTE LA VIGENCIA 2023</t>
  </si>
  <si>
    <t>Asesoria Fiscal</t>
  </si>
  <si>
    <t>24 Prestar servicios profesionales altamente calificados de una persona jurídica para que asesore al Instituto Nacional para Sordos INSOR en prevención de riesgos jurídicos, gestión de la contratación estatal y prevención de riesgos fiscales.</t>
  </si>
  <si>
    <t>11,5</t>
  </si>
  <si>
    <t>24 Prestar servicios profesionales altamente calificados para brindar acompañamiento en asesoría jurídica en materia de compra pública, gestión jurídica, prevención de riesgos, gestión fiscal, y temas asociados a los procesos de contratación del Instituto Nacional para Sordos - INSOR</t>
  </si>
  <si>
    <t>GESTIÓN CONTROL INTERNO</t>
  </si>
  <si>
    <t>Sistema de Control Interno actualizado con base en los lineamientos del Modelo Integrado de Planeación y Gestión</t>
  </si>
  <si>
    <t>2299053- Documentos de lineamientos técnicos</t>
  </si>
  <si>
    <t>3.14 Elaborar e implementar el Plan de auditorias de la entidad</t>
  </si>
  <si>
    <t>Ingeniero industrial</t>
  </si>
  <si>
    <t>25 Prestar servicios profesionales para apoyar y acompañar a la dependencia de control interno en el seguimiento y evaluación objetiva e independiente de los instrumentos del Sistema de Control Interno en cumplimiento del plan anual de auditoría para la vigencia 2023.</t>
  </si>
  <si>
    <t>OFICINA DE CONTROL INTERNO</t>
  </si>
  <si>
    <t>CILIA INES GUIO</t>
  </si>
  <si>
    <t>cilia.guio@insor.gov.co</t>
  </si>
  <si>
    <t>Contador Publico</t>
  </si>
  <si>
    <t xml:space="preserve">26 Prestación de servicios profesionales para apoyar a la dependencia de Control Interno en la ejecución del plan anual de auditoría de 2023, en seguimientos y auditorías con énfasis contable, presupuestal y financiero. </t>
  </si>
  <si>
    <t>Ingeniero Industrial</t>
  </si>
  <si>
    <t>27 Prestar servicios profesionales para apoyar la formulación y realización de la auditoria al Sistema de seguridad y Salud en trabajo del INSOR, para la vigencia 2023.</t>
  </si>
  <si>
    <t>2</t>
  </si>
  <si>
    <t>Política de Planeación Institucional ejecutada</t>
  </si>
  <si>
    <t>A-02-02-02-008-003</t>
  </si>
  <si>
    <t>OTROS SERVICIOS PROFESIONALES Y TÉCNICOS N.C.P.</t>
  </si>
  <si>
    <t>Asesor Direcciòn</t>
  </si>
  <si>
    <t>28 Prestar servicios profesionales para apoyar a la Dirección General del INSOR en la gestión, formulación e implementación de la política pública para la educación e inclusión social de la población sorda colombiana.</t>
  </si>
  <si>
    <t>DIRECCIÓN GENERAL</t>
  </si>
  <si>
    <t>GEOVANI MELENDRES</t>
  </si>
  <si>
    <t>geovani.melendres@insor.gov.co</t>
  </si>
  <si>
    <t>7</t>
  </si>
  <si>
    <t>Política de seguridad digital implementada</t>
  </si>
  <si>
    <t>Firmas Digitales</t>
  </si>
  <si>
    <t>43233200</t>
  </si>
  <si>
    <t>29 Adquisición de Certificados Digitales de Función Pública para el registro de información en el Sistema de Información Financiera - SIIF Nación  y  Certificado de Firma Digital de Persona Jurídica para Facturación Electrónica de entidades estatales.</t>
  </si>
  <si>
    <t>5</t>
  </si>
  <si>
    <t>SG - GRUPO FINANCIERA</t>
  </si>
  <si>
    <t>INGRY SOCHA</t>
  </si>
  <si>
    <t>ingry.socha@insor.gov.co</t>
  </si>
  <si>
    <t>Política de Gestión Presupuestal y Eficiencia del Gasto Público en el INSOR</t>
  </si>
  <si>
    <t>3.4 Implementar la política de gestión presupuestal y eficiencia del gasto público</t>
  </si>
  <si>
    <t>OPS - Apoyo contaduría y financiera</t>
  </si>
  <si>
    <t>30 Prestación de servicios profesionales para apoyar en los registros en SIIF Nación de transacciones y demás controles asociadas a las funciones del proceso contable del Grupo Interno de Trabajo Financiero</t>
  </si>
  <si>
    <t>31 Prestación de Servicios para apoyar las labores de procesos de gestión y de contabilidad a cargo del Grupo Interno de Trabajo Financiero.</t>
  </si>
  <si>
    <t xml:space="preserve">OPS - Asesora financiera </t>
  </si>
  <si>
    <t>32 Prestar servicios profesionales para apoyar en los procesos administrativos, de control y de gestión financiera de las funciones a cargo del Grupo Interno de Trabajo Financiero del INSOR.</t>
  </si>
  <si>
    <t>Disciplinario apoyo juridica</t>
  </si>
  <si>
    <t>33 PRESTAR SERVICIOS PROFESIONALES PARA APOYAR EL TRAMITE DE LOS PROCESOS Y DIFERENTES ASUNTOS DE CARÁCTER DISCIPLINARIO QUE REQUIERA ADELANTAR LA SECRETARÍA GENERAL DEL INSOR, EN EL MARCO DE SUS COMPETENCIAS, DURANTE LA VIGENCIA 2023</t>
  </si>
  <si>
    <t>OFICINA ASESORA JURÍDICA</t>
  </si>
  <si>
    <t>LUIS HERNAN CUELLAR</t>
  </si>
  <si>
    <t>luis.cuellar@insor.gov.co</t>
  </si>
  <si>
    <t>TALENTO HUMANO</t>
  </si>
  <si>
    <t>Plan Estratégico de Talento Humano ejecutado</t>
  </si>
  <si>
    <t>A-02-02-01-002-008</t>
  </si>
  <si>
    <t>DOTACIÓN (PRENDAS DE VESTIR Y CALZADO)</t>
  </si>
  <si>
    <t>A-02-02-01-002-008-DOTACIÓN (PRENDAS DE VESTIR Y CALZADO)</t>
  </si>
  <si>
    <t>Dotacion</t>
  </si>
  <si>
    <t>91111703</t>
  </si>
  <si>
    <t>34 Adquisición de la Dotación de vestuario y calzado para los funcionarios Administrativos y servicios generales que tienen derecho de conformidad con la Ley 70 de 1988 y el Decreto 1978 de 1989.</t>
  </si>
  <si>
    <t>SG- TALENTO HUMANO</t>
  </si>
  <si>
    <t>JOHANA CAMARGO</t>
  </si>
  <si>
    <t>johana.camargo@insor.gov.co</t>
  </si>
  <si>
    <t>A-02-02-02-009-003</t>
  </si>
  <si>
    <t>SERVICIOS DE SALUD HUMANA</t>
  </si>
  <si>
    <t>A-02-02-02-009-003-01-SERVICIOS DE SALUD HUMANA</t>
  </si>
  <si>
    <t>Examenes medicos</t>
  </si>
  <si>
    <t>35 Realizar los exámenes medicos ocupacionales de ingreso, periódicos y de egreso, así como la aplicación de exámenes ocupacionales específicos para los funcionarios de la Entidad.</t>
  </si>
  <si>
    <t>A-02-02-02-009-006</t>
  </si>
  <si>
    <t>OTROS SERVICIOS DE ESPARCIMIENTO Y DIVERSIÓN</t>
  </si>
  <si>
    <t>A-02-02-02-009-006-09-OTROS SERVICIOS DE ESPARCIMIENTO Y DIVERSIÓN</t>
  </si>
  <si>
    <t>Bienestar</t>
  </si>
  <si>
    <t>93141506</t>
  </si>
  <si>
    <t>36 Prestación de servicios para la realización de actividades de Bienestar Social e incentivos dirigidas a los funcionarios del Instituto Nacional para Sordos y sus familias, contempladas en el marco del Plan de Bienestar e Incentivos para la vigencia 2022</t>
  </si>
  <si>
    <t>3.1 Implementar la política de gestión estratégica del talento humano</t>
  </si>
  <si>
    <t>Profesional seguridad y salud en el trabajo</t>
  </si>
  <si>
    <t>37 Prestar los servicios profesionales para apoyar el sistema de gestión de seguridad y salud en el trabajo con el de fin prevenir accidentes laborales y apoye la implementación del sistema de gestión ambiental para mejorar las condiciones y el ambiente de trabajo del INSOR</t>
  </si>
  <si>
    <t xml:space="preserve">37 Prestar los servicios de un profesional especializado para el apoyo a la gestión en la administración y actualización del sistema de gestión de seguridad y salud en el trabajo y el sistema de gestión ambiental del INSOR, para el cumplimiento de las normas y procedimientos de la materia. </t>
  </si>
  <si>
    <t>Profesional planeacion de personal</t>
  </si>
  <si>
    <t>38 Prestación de servicios profesionales para la planeación de las actividades necesarias para dar cumplimiento a las normas presupuestales, de ejecución, tramite y pago de la nómina, así como adelantar procedimientos relacionados con la administración salarial y prestacional de los funcionarios del INSOR</t>
  </si>
  <si>
    <t>38 Prestar servicios profesionales para apoyar la gestión del del Grupo de Talento Humano en relación a la  Planeaciòn del personal</t>
  </si>
  <si>
    <t>Dotacion brigada de emergencia</t>
  </si>
  <si>
    <t>39 Dotación  y capacitación de brigada de emergencia ( prenda o elementos de identificación a los brigadistas de la entidad)  De acuerdo a  lo establecido en el decreto 1072 de 2015, Resolución 0312 de 2019 y  resolución 256 de 2014 </t>
  </si>
  <si>
    <t>2299016- Sedes mantenidas</t>
  </si>
  <si>
    <t>4.2 Realizar actividades de mejoramiento preventivo y correctivo y mantenimiento de los bienes muebles de la sede institucional</t>
  </si>
  <si>
    <t>Apoyo servicios administrativos</t>
  </si>
  <si>
    <t xml:space="preserve">40 Prestación de servicios profesionales especializados para apoyar  las actividades técnicas, administrativas, de estructuración y supervisión de los procesos de contratación requeridos por el Grupo Interno de Trabajo de Bienes y Servicios relacionadas con las necesidades de adecuación y mantenimiento preventivo y correctivo de los bienes muebles e inmuebles de propiedad del INSOR. </t>
  </si>
  <si>
    <t>SG - GESTION DE BIENES Y SERVICIOS</t>
  </si>
  <si>
    <t>ADRIANA ROJAS</t>
  </si>
  <si>
    <t>adriana.rojas@insor.gov.co</t>
  </si>
  <si>
    <t>40 Prestación de servicios profesionales para apoyar en las actividades de diagnóstico y ejecución asignadas al Grupo Interno de Trabajo de Bienes y Servicios relacionadas con adecuación, mantenimiento locativo, mobiliario y de equipos del INSOR.</t>
  </si>
  <si>
    <t>41 Prestación de servicios profesionales para apoyar en las actividades de diagnóstico y ejecución asignadas al Grupo Interno de Trabajo de Bienes y Servicios relacionadas con adecuación, mantenimiento locativo, mobiliario y de equipos del INSOR.</t>
  </si>
  <si>
    <t>Apoyo seguimiento herramientas de planeacion</t>
  </si>
  <si>
    <t>42 Prestación de servicios profesionales para apoyar el proceso de Gestión de Bienes y Servicios en actualización documental y en la elaboración, gestión, control y seguimiento al Plan de Acción, Planes Institucionales, indicadores y procesos contractuales asignados al Grupo Interno de trabajo de Gestión de Bienes y Servicios.</t>
  </si>
  <si>
    <t>Apoyo seguimiento financiero</t>
  </si>
  <si>
    <t>43 Prestar servicios profesionales para apoyar la gestión administrativa y financiera del grupo de Gestión de Bienes y Servicios del Instituto Nacional para Sordos INSOR en la supervisión, seguimiento de contratos en sus diferentes etapas Precontractual, contractual y pos contractual.</t>
  </si>
  <si>
    <t>Apoyo elaboracion de EP</t>
  </si>
  <si>
    <t>44 PRESTAR LOS SERVICIOS PROFESIONALES PARA APOYAR LA ELABORACIÓN DE FICHAS TÉCNICAS, ESTUDIOS DE MERCADO, ANÁLISIS DEL SECTOR Y ESTUDIOS PREVIOS DE LOS DIFERENTES PROCESOS DE CONTRATACIÓN ASIGNADOS AL GRUPO DE SERVICIOS ADMINISTRATIVOS DEL INSOR</t>
  </si>
  <si>
    <t>Suministro de elementos de aseo y cafetería</t>
  </si>
  <si>
    <t>14111703;14111704;50161509;50201706;50202310;76111501</t>
  </si>
  <si>
    <t>45 Prestar el servicio integral de aseo y cafetería de conformidad con las características técnicas establecidas  por el Instituto Nacional para Sordos</t>
  </si>
  <si>
    <t>A-02-02-01-002-003</t>
  </si>
  <si>
    <t>PRODUCTOS DE MOLINERÍA, ALMIDONES Y PRODUCTOS DERIVADOS DEL ALMIDÓN; OTROS PRODUCTOS ALIMENTICIOS</t>
  </si>
  <si>
    <t>A-02-02-01-002-003-09-OTROS PRODUCTOS ALIMENTICIOS N.C.P.</t>
  </si>
  <si>
    <t>A-02-02-01-002-004</t>
  </si>
  <si>
    <t>BEBIDAS</t>
  </si>
  <si>
    <t>A-02-02-01-002-004-04-BEBIDAS NO ALCOHÓLICAS; AGUAS MINERALES EMBOTELLADAS</t>
  </si>
  <si>
    <t>A-02-02-01-003-005</t>
  </si>
  <si>
    <t>OTROS PRODUCTOS QUÍMICOS; FIBRAS ARTIFICIALES (O FIBRAS INDUSTRIALES HECHAS POR EL HOMBRE)</t>
  </si>
  <si>
    <t>A-02-02-01-003-005-04-PRODUCTOS QUÍMICOS N.C.P.</t>
  </si>
  <si>
    <t>A-02-02-01-003-008</t>
  </si>
  <si>
    <t>OTROS BIENES TRANSPORTABLES N.C.P.</t>
  </si>
  <si>
    <t>A-02-02-01-003-008-09-OTROS ARTÍCULOS MANUFACTURADOS N.C.P.</t>
  </si>
  <si>
    <t>A-02-02-02-008-005</t>
  </si>
  <si>
    <t>SERVICIOS DE SOPORTE</t>
  </si>
  <si>
    <t>A-02-02-02-008-005-09-9-OTROS SERVICIOS DE APOYO Y DE INFORMACIÓN N.C.P.</t>
  </si>
  <si>
    <t>14111703; 14111704; 50161509; 50201706; 50202310; 76111501</t>
  </si>
  <si>
    <t>Prestar el servicio integral de aseo y cafetería de conformidad con las características técnicas establecidas  por el Instituto Nacional para Sordos</t>
  </si>
  <si>
    <t>A-02-02-02-008-005-09-5-SERVICIOS AUXILIARES ESPECIALIZADOS DE OFICINA</t>
  </si>
  <si>
    <t>vigilancia y seguridad privada armada</t>
  </si>
  <si>
    <t>46171625;92121504;92121701</t>
  </si>
  <si>
    <t>46 Prestar servicios especializados de vigilancia y seguridad privada armada, durante las 24 horas del día en áreas interiores y exteriores del INSOR</t>
  </si>
  <si>
    <t>46171625; 92121504; 92121701</t>
  </si>
  <si>
    <t>Prestar servicios especializados de vigilancia y seguridad privada armada, durante las 24 horas del día en áreas interiores y exteriores del INSOR</t>
  </si>
  <si>
    <t>A-02-02-02-007-001</t>
  </si>
  <si>
    <t>SERVICIOS FINANCIEROS Y SERVICIOS CONEXOS</t>
  </si>
  <si>
    <t>A-02-02-02-007-001-03-4-SERVICIOS DE SEGUROS DE SALUD Y DE ACCIDENTES</t>
  </si>
  <si>
    <t>SOAT</t>
  </si>
  <si>
    <t>84131501;84131503</t>
  </si>
  <si>
    <t xml:space="preserve">47 Adquisición del Seguro Obligatorio de Accidentes de tránsito (SOAT) para el vehículo de la entidad. </t>
  </si>
  <si>
    <t>ENERO</t>
  </si>
  <si>
    <t>SELECCIÓN ABREVIADA ACUERDO MARCO</t>
  </si>
  <si>
    <t>A-02-02-02-007-001-03-5-04-SERVICIOS DE SEGUROS CONTRA INCENDIO, TERREMOTO O SUSTRACCIÓN</t>
  </si>
  <si>
    <t xml:space="preserve">Contratar los seguros intereses patrimoniales </t>
  </si>
  <si>
    <t>48 Contratar los seguros que amparen  los   actuales y futuros, así como los bienes de propiedad del Instituto Nacional para Sordos (INSOR), que estén bajo su responsabilidad y custodia y aquellos que sean adquiridos  para desarrollar las funciones inherentes a su actividad y cualquier otra póliza de seguros que requiera la Entidad en el desarrollo de su actividad</t>
  </si>
  <si>
    <t>49 Contratar los seguros que amparen  los   actuales y futuros, así como los bienes de propiedad del Instituto Nacional para Sordos (INSOR), que estén bajo su responsabilidad y custodia y aquellos que sean adquiridos  para desarrollar las funciones inherentes a su actividad y cualquier otra póliza de seguros que requiera la Entidad en el desarrollo de su actividad</t>
  </si>
  <si>
    <t>A-02-02-02-007-001-03-5-01-SERVICIOS DE SEGUROS DE VEHÍCULOS AUTOMOTORES</t>
  </si>
  <si>
    <t>Seguro vehículo</t>
  </si>
  <si>
    <t>50 Adquisición de los seguros de vehículo todo riesgo para el parque automotor del INSTITUTO NACIONAL PARA SORDOS INSOR, a través del Acuerdo Marco de precios.</t>
  </si>
  <si>
    <t>Política gobierno digital implementado en la estrategia de TIC para servicios</t>
  </si>
  <si>
    <t>l software de activos fijos y almacén - SOLGEIN</t>
  </si>
  <si>
    <t>81111600</t>
  </si>
  <si>
    <t>51 Prestar el servicio de actualización, soporte y mantenimiento del software de activos fijos y almacén - SOLGEIN</t>
  </si>
  <si>
    <t>2299011- Sedes adecuadas</t>
  </si>
  <si>
    <t>4.3 Realizar actividades de adecuación a la planta física del INSOR y sus alrededores</t>
  </si>
  <si>
    <t>mantenimiento locativo, mobiliario y de equipos del INSOR.</t>
  </si>
  <si>
    <t>72101500;72103300;72153600;72121100;72151900;72152000;72152400;72152500;72102900;72153200</t>
  </si>
  <si>
    <t>52 Prestar los servicios requeridos de adecuación, mantenimiento locativo, mobiliario y de equipos de la sede del Instituto Nacional para Sordos – INSOR</t>
  </si>
  <si>
    <t>SELECCIÓN ABRAVIADA DE MENOR CUANTIA</t>
  </si>
  <si>
    <t>A-02-02-02-007-002</t>
  </si>
  <si>
    <t>SERVICIOS INMOBILIARIOS</t>
  </si>
  <si>
    <t>A-02-02-02-007-002-001 SERVICIOS INMOBILIARIOS RELATIVOS A BIENES RAÍCES PROPIOS O ARRENDADOS</t>
  </si>
  <si>
    <t>Avalúo comercial</t>
  </si>
  <si>
    <t>80131800;80131802</t>
  </si>
  <si>
    <t>53 Elaboración y actualización de avalúo comercial del predio cuya matrícula inmobiliaria 50C-2021386, localizado en la Carrera 89A # 64C – 30 Álamos Zona Industrial - Bogotá D.C, correspondiente a la sede del INSOR</t>
  </si>
  <si>
    <t>A-02-02-02-008-007</t>
  </si>
  <si>
    <t>SERVICIOS DE MANTENIMIENTO Y REPARACIÓN DE OTROS BIENES N.C.P.</t>
  </si>
  <si>
    <t>A-02-02-02-008-007-02-9 SERVICIOS DE MANTENIMIENTO Y REPARACIÓN DE OTROS BIENES N.C.P.</t>
  </si>
  <si>
    <t>Adecuaciones RETIE</t>
  </si>
  <si>
    <t>77102001</t>
  </si>
  <si>
    <t>54 Prestar los servicios requeridos de adecuación y mantenimiento  necesarias para la implementación de diseños eléctricos para la obtención de la certificación RETIE</t>
  </si>
  <si>
    <t>55 Interventoria Prestar los servicios requeridos de adecuación y mantenimiento  necesarias para la implementación de diseños eléctricos para la obtención de la certificación RETIE</t>
  </si>
  <si>
    <t>OTROS SERVICIOS PROFESIONALES, CIENTÍFICOS Y TÉCNICOS</t>
  </si>
  <si>
    <t>Certificación del cumplimiento del  Reglamento Técnico de Instalaciones Eléctricas RETIE</t>
  </si>
  <si>
    <t>56 Prestar  los servicios para la Certificación del cumplimiento del  Reglamento Técnico de Instalaciones Eléctricas (RETIE) de la sede Álamos Norte.</t>
  </si>
  <si>
    <t>Contrato de mantenimiento bolsa de repuestos para el ascensor</t>
  </si>
  <si>
    <t>72101500;72102900;72154000;72152900</t>
  </si>
  <si>
    <t>57 Prestar el servicio de mantenimiento preventivo y correctivo, así como el suministro de repuestos para la plataforma de transporte vertical y puerta eléctrica (cortina enrollable) de propiedad del INSOR.</t>
  </si>
  <si>
    <t>Certificación ONAC ascensor</t>
  </si>
  <si>
    <t>58 Certificación ONAC para transporte vertical para el ascensor certificado bajo la norma NTC5926-4 y Cortina enrollable microperforada de accionamiento, automático y manual certificada bajo la norma NTC5926-3 de propiedad de Insor</t>
  </si>
  <si>
    <t xml:space="preserve">el suministro de repuestos originales nuevos de las UPS y la planta eléctrica </t>
  </si>
  <si>
    <t>26131500;39121000;72101500;72103300;72151500;72154300</t>
  </si>
  <si>
    <t>59 Prestar los servicios de mantenimiento preventivo y mantenimiento correctivo, y el suministro de partes y repuestos para las UPS y la planta eléctrica de propiedad del Instituto Nacional para Sordos – INSOR.</t>
  </si>
  <si>
    <t>SERVICIOS DE MANTENIMIENTO, REPARACIÓN E INSTALACIÓN (EXCEPTO SERVICIOS DE CONSTRUCCIÓN)</t>
  </si>
  <si>
    <t>mantenimiento del vehículo de propiedad del INSOR</t>
  </si>
  <si>
    <t>78181507</t>
  </si>
  <si>
    <t>60 Servicio de mantenimiento del vehículo de propiedad del INSOR</t>
  </si>
  <si>
    <t>A-02-02-01-003-003</t>
  </si>
  <si>
    <t>PRODUCTOS DE HORNOS DE COQUE; PRODUCTOS DE REFINACIÓN DE PETRÓLEO Y COMBUSTIBLE NUCLEAR</t>
  </si>
  <si>
    <t xml:space="preserve">Contratar el suministro de combustible y diesel </t>
  </si>
  <si>
    <t>15101505;15101506;15101801</t>
  </si>
  <si>
    <t xml:space="preserve">61 Contratar el suministro de combustible y Diesel para el uso del Instituto Nacional para Sordos. </t>
  </si>
  <si>
    <t>12</t>
  </si>
  <si>
    <t>extintores, servicio de recarga mantenimiento</t>
  </si>
  <si>
    <t>46191601;72101516</t>
  </si>
  <si>
    <t>62 Adquisición de extintores, servicio de recarga y mantenimiento de los extintores ya existentes que hacen parte de la Sede Institucional del INSOR</t>
  </si>
  <si>
    <t>recolección de residuos peligrosos</t>
  </si>
  <si>
    <t>76121501;76121502;76121702;76121902;6122003;76122203</t>
  </si>
  <si>
    <t>63 Contratar el servicio de recolección de residuos peligrosos</t>
  </si>
  <si>
    <t>AGOSTO</t>
  </si>
  <si>
    <t>Adquisición de toneres,consumibles y repuestos para las  impresoras</t>
  </si>
  <si>
    <t>44103101;44103103;44103104;44103105;44103107</t>
  </si>
  <si>
    <t>64 Adquisición de toneres,consumibles y repuestos para las  impresoras de propiedades del  INSOR.</t>
  </si>
  <si>
    <t>A-02-02-01-003-002</t>
  </si>
  <si>
    <t>PASTA O PULPA, PAPEL Y PRODUCTOS DE PAPEL; IMPRESOS Y ARTÍCULOS RELACIONADOS</t>
  </si>
  <si>
    <t>A-02-02-01-003-002-01-PASTA DE PAPEL, PAPEL Y CARTÓN</t>
  </si>
  <si>
    <t>Suministro de elementos papeleria y utiles de escritorio</t>
  </si>
  <si>
    <t>44121701;14111507;14111703;14111704;24111503;31201503;43201809;44103103;44111515;44121618;44121804;47121701;47131603;47131801;47131807;50161509;50201715;50202301;52151504;44122011</t>
  </si>
  <si>
    <t>65 Suministro de elementos papelería y útiles de escritorio</t>
  </si>
  <si>
    <t>sistema de circuito cerrado de televisión CCTV para el inmueble propiedad del Instituto</t>
  </si>
  <si>
    <t>72101507</t>
  </si>
  <si>
    <t>66 Prestar los servicios de mantenimiento preventivo y correctivo y adecuación del sistema de circuito cerrado de televisión CCTV para el inmueble propiedad del Instituto</t>
  </si>
  <si>
    <t>Fortalecimiento del sistema de seguridad de emergencias</t>
  </si>
  <si>
    <t>39111706;72151703</t>
  </si>
  <si>
    <t>67 Prestar los servicios de mantenimiento preventivo y correctivo de elementos que componen del sistema de seguridad de emergencias.</t>
  </si>
  <si>
    <t xml:space="preserve">Dotacion de botiquines </t>
  </si>
  <si>
    <t>53121603;42132200;42311700;42142600;42311500</t>
  </si>
  <si>
    <t>68 Adquisición dotación de botiquines de los puntos de emergencia de la sede del INSOR</t>
  </si>
  <si>
    <t>A-02-02-02-006-009</t>
  </si>
  <si>
    <t>SERVICIOS DE DISTRIBUCIÓN DE ELECTRICIDAD, GAS Y AGUA (POR CUENTA PROPIA)</t>
  </si>
  <si>
    <t>A-02-02-02-006-009-01-SERVICIOS DE DISTRIBUCIÓN DE ELECTRICIDAD, Y SERVICIOS DE DISTRIBUCIÓN DE GAS (POR CUENTA PROPIA)</t>
  </si>
  <si>
    <t>Pago servicio de energía eléctrica CODENSA S.A ESP</t>
  </si>
  <si>
    <t>A-02-02-02-008-004</t>
  </si>
  <si>
    <t>SERVICIOS DE TELECOMUNICACIONES, TRANSMISIÓN Y SUMINISTRO DE INFORMACIÓN</t>
  </si>
  <si>
    <t>A-02-02-02-008-004-01-SERVICIOS DE TELEFONÍA Y OTRAS TELECOMUNICACIONES</t>
  </si>
  <si>
    <t>Pago servicio línea móvil COMUNICACION CELULAR S A COMCEL S A</t>
  </si>
  <si>
    <t>A-02-02-02-006-009-02-SERVICIOS DE DISTRIBUCIÓN DE AGUA (POR CUENTA PROPIA)</t>
  </si>
  <si>
    <t>Pago servicio de acueduto  EMPRESA DE ACUEDUCTO Y ALCANTARILLADO DE BOGOTA ESP</t>
  </si>
  <si>
    <t>Pago servicio de acueducto  EMPRESA DE ACUEDUCTO Y ALCANTARILLADO DE BOGOTA ESP</t>
  </si>
  <si>
    <t>Pago servicio telefónico EMPRESA DE TELECOMUNICACIONES DE BOGOTA SA ESP</t>
  </si>
  <si>
    <t>A-02-02-02-009-004</t>
  </si>
  <si>
    <t>SERVICIOS DE ALCANTARILLADO, RECOLECCIÓN, TRATAMIENTO Y DISPOSICIÓN DE DESECHOS Y OTROS SERVICIOS DE SANEAMIENTO AMBIENTAL</t>
  </si>
  <si>
    <t>Pago servicio de aseo distrital BOGOTA LIMPIA SAS ESP</t>
  </si>
  <si>
    <t>Caja menor</t>
  </si>
  <si>
    <t>A-02-02-02-006-004</t>
  </si>
  <si>
    <t>SERVICIOS DE TRANSPORTE DE PASAJEROS</t>
  </si>
  <si>
    <t>69 Prestar los servicios para realizar el Levantamiento Topográfico del predio propiedad del INSOR ubicado en el municipio de Santander de Quilichao</t>
  </si>
  <si>
    <t>70 Prestar los servicios requeridos para el cerramiento de la propiedad del INSOR ubicado en el municipio de Santander de Quilichao</t>
  </si>
  <si>
    <t>Bolsa cadena de valor 3.10</t>
  </si>
  <si>
    <t>Recursos por distribuir</t>
  </si>
  <si>
    <t>SECRETARIA GENERAL </t>
  </si>
  <si>
    <t xml:space="preserve">NESTOR ROSAS </t>
  </si>
  <si>
    <t>Bolsa cadena de valor 4.2</t>
  </si>
  <si>
    <t>Bolsa recursos funcionamiento</t>
  </si>
  <si>
    <t>DIRECCIONAMIENTO ESTRATÉGICO Y PLANEACIÓN - MISIONAL PROMOCIÓN Y DESARROLLO</t>
  </si>
  <si>
    <t>Fortalecer la estrategia para promover el acceso a la información de la población sordas</t>
  </si>
  <si>
    <t>1. GENERACIÓN DE HERRAMIENTAS Y ORIENTACIONES PARA PROMOVER EL GOCE EFECTIVO DE DERECHOS DE LA POBLACIÓN SORDA ANIVEL NACIONAL</t>
  </si>
  <si>
    <t>NO APLICA</t>
  </si>
  <si>
    <t>2203018- Servicio de producción de contenidos y ajustes razonables para promover y garantizar el acceso a la información y a la comunicación para personas discapacitadas</t>
  </si>
  <si>
    <t>1.1 Generar alianzas con Instituciones Públicas y Privadas para la asesoría en diseño
universal para población sorda y posterior
producción de contenidos informativos en
Lenguaje accesible</t>
  </si>
  <si>
    <t>ABOGADO OAJ</t>
  </si>
  <si>
    <t>71 Prestar servicios profesionales de gestión jurídica y contractual, para apoyar al Instituto Nacional Para Sordos – INSOR en las actividades requeridas; garantizando así el acceso al goce efectivo de derechos de la población sorda.</t>
  </si>
  <si>
    <t>SPD - OFICINA ASESORA JURÍDICA</t>
  </si>
  <si>
    <t>Helena Patricia Hernández Aguirre</t>
  </si>
  <si>
    <t>helena.hernandez@insor.gov.co</t>
  </si>
  <si>
    <t>2203023- Servicio de asistencia técnica para el acceso a servicios especializados</t>
  </si>
  <si>
    <t>1.4 Realizar acciones de socialización de las rutas de atención para promover el acercamiento de la oferta de servicios institucional a la población sorda del país</t>
  </si>
  <si>
    <t>Intérprete Dirección - Comunicaciones 1</t>
  </si>
  <si>
    <t>72 Prestar servicios de apoyo a la gestión para la interpretación y/o traducción en Lengua de Señas Colombiana a Español y viceversa, según los requerimientos del Instituto Nacional Para Sordos - INSOR, principalmente de la Dirección General</t>
  </si>
  <si>
    <t>SPD - DIRECCIÓN GENERAL</t>
  </si>
  <si>
    <t>72 Prestar servicios de interpretación y/o traducción en Lengua de Señas Colombiana a Español y viceversa, según los requerimientos del Instituto Nacional Para Sordos - INSOR, principalmente de la Dirección General.</t>
  </si>
  <si>
    <t xml:space="preserve"> Intérprete Dirección - Comunicaciones 2</t>
  </si>
  <si>
    <t>73 Prestar servicios de apoyo a la gestión para la interpretación y/o traducción en Lengua de Señas Colombiana a Español y viceversa, según los requerimientos del Instituto Nacional Para Sordos - INSOR, principalmente de la Dirección General</t>
  </si>
  <si>
    <t>73 Prestar servicios de interpretación y/o traducción en Lengua de Señas Colombiana a Español y viceversa, según los requerimientos del Instituto Nacional Para Sordos - INSOR, principalmente de la Dirección General.</t>
  </si>
  <si>
    <t>Intérprete Dirección - Comunicaciones 3</t>
  </si>
  <si>
    <t>74 Prestar servicios de apoyo a la gestión para la interpretación y/o traducción en Lengua de Señas Colombiana a Español y viceversa, según los requerimientos del Instituto Nacional Para Sordos - INSOR, principalmente de la Dirección General</t>
  </si>
  <si>
    <t>74 Prestar servicios profesionales para la elaboración, producción e implementación gráfica y multimedial de los materiales que sean requeridos en el marco de los procesos de divulgación de la gestión y la visibilidad misional y técnica del INSOR.</t>
  </si>
  <si>
    <t>Guionista - Libretista</t>
  </si>
  <si>
    <t>75 Prestar servicios profesionales para apoyar la realización de guiones, copies, propuestas de campaña y demás, requeridos para promover el goce efectivo de derechos de la población sorda.</t>
  </si>
  <si>
    <t>SPD - INFORMACIÓN Y CONTENIDOS ACCESIBLES</t>
  </si>
  <si>
    <t>Realizador 1</t>
  </si>
  <si>
    <t xml:space="preserve">76 Prestar servicios profesionales para apoyar la preproducción, producción y posproducción audiovisual, de conformidad con lo requerido por las diferentes áreas del INSOR. </t>
  </si>
  <si>
    <t>Realizador 2</t>
  </si>
  <si>
    <t xml:space="preserve">77 Prestar servicios profesionales para apoyar la preproducción, producción y posproducción audiovisual, de conformidad con lo requerido por las diferentes áreas del INSOR. </t>
  </si>
  <si>
    <t>Realizador 3</t>
  </si>
  <si>
    <t xml:space="preserve">78 Prestar servicios profesionales para apoyar la preproducción, producción y posproducción audiovisual, de conformidad con lo requerido por las diferentes áreas del INSOR. </t>
  </si>
  <si>
    <t>COMUNICADOR 1</t>
  </si>
  <si>
    <t>79 Prestar servicios profesionales para apoyar el diseño, desarrollo e implementación de la estrategia de comunicación del Instituto Nacional para Sordos INSOR.</t>
  </si>
  <si>
    <t>SPD - COMUNICACIONES</t>
  </si>
  <si>
    <t>COMUNICADOR 2</t>
  </si>
  <si>
    <t>80 Prestar servicios profesionales para apoyar y liderar el diseño, desarrollo e implementación de las acciones correspondientes a la estrategia de comunicación interna del Instituto Nacional para Sordos INSOR.</t>
  </si>
  <si>
    <t>COMMUNITY MANAGER</t>
  </si>
  <si>
    <t>81 Prestar los servicios profesionales para apoyar el diseño y  desarrollo de las acciones de la comunicación digital y gestion de medios de la estrategia de comunicaciones institucional, en pro de la visibilidad y posicionamiento del Instituto Nacional para Sordos INSOR.</t>
  </si>
  <si>
    <t>81 Prestar los servicios profesionales para apoyar el diseño y  desarrollo de las acciones de la comunicación digital gestion de medios de la estrategia de comunicaciones institucional, en pro de la visibilidad y posicionamiento del Instituto Nacional para Sordos INSOR.</t>
  </si>
  <si>
    <t>REALIZADOR AUDIOVISUAL</t>
  </si>
  <si>
    <t>82 Prestar servicios profesionales para apoyar la producción audiovisual de conformidad con lo requerido por las áreas del INSOR, Dirección y area de comunicaciones.</t>
  </si>
  <si>
    <t>DISEÑADOR</t>
  </si>
  <si>
    <t>83 Prestar servicios de apoyo a la gestión para desarrollar e implementar la línea gráfica y de diseño gráfico y audiovisual del Instituto Nacional para Sordos -INSOR en el marco de la estrategia de comunicaciones de la entidad para la vigencia 2023.</t>
  </si>
  <si>
    <t>83 Prestar servicios profesionales para desarrollar e implementar la línea gráfica y de diseño gráfico y audiovisual del El Instituto Nacional para Sordos -INSOR en el marco de la estrategia de comunicaciones de la entidad para la vigencia 2023.</t>
  </si>
  <si>
    <t>Presentador sordo</t>
  </si>
  <si>
    <t>84 Prestar servicios de apoyo a la gestión para las actividades de traducción y presentación de los contenidos y productos audiovisuales en lengua de señas colombiana (LSC), en el marco de la estrategia de comunicaciones del INSOR.</t>
  </si>
  <si>
    <t xml:space="preserve">Coordinación Administrativa </t>
  </si>
  <si>
    <t>85 Prestar servicios profesionales para apoyar la gestión requerida para ejecutar articuladamente los componentes de la Subdirección de Promoción y Desarrollo, dirigida al cumplimiento de los proyectos establecidos para 2023.</t>
  </si>
  <si>
    <t>SUBDIRECCION DE PROMOCION Y DESARROLLO</t>
  </si>
  <si>
    <t xml:space="preserve">Abogado </t>
  </si>
  <si>
    <t xml:space="preserve">86 Prestar servicios profesionales a la Subdirección de Promoción y Desarrollo liderando la realización de las actividades jurídicas requeridas para la ejecución de los planes y proyectos de la vigencia 2023. </t>
  </si>
  <si>
    <t xml:space="preserve">Apoyo Financiero + Planeación  </t>
  </si>
  <si>
    <t>87 Prestar servicios profesionales a la Subdirección de Promoción y Desarrollo en el seguimiento y elaboración de reportes del plan operativo, estratégico y de acción de la vigencia 2023 así como a la ejecución presupuestal.</t>
  </si>
  <si>
    <t>87 Prestar servicios profesionales para apoyar la estructuración, seguimiento y reporte técnica y financiera de los diferentes planes y proyectos para la vigencia 2023 de los planes y proyectos a cargo de la Subdirección de Promoción y Desarrollo del INSOR.</t>
  </si>
  <si>
    <t>Profesiónal apoyo mineria de datos, reportes y plan de mejoramiento</t>
  </si>
  <si>
    <t>88 Prestar servicios profesionales para apoyar en el procesamiento y análisis de la información relacionada con el desarrollo de las metas establecidas en los planes estratégicos y de acción a cargo de la Subdirección de Promoción y Desarrollo.</t>
  </si>
  <si>
    <t>88 Prestar servicios profesionales para apoyar a la Subdirección de Promoción y Desarrollo en la recolección de información para reporte y acciones de gestión de calidad requeridas en el marco de los procesos de mejoramiento de la Subdirección.</t>
  </si>
  <si>
    <t xml:space="preserve">Seguimiento y apoyo en datos y estadísticas </t>
  </si>
  <si>
    <t>89 Prestar servicios de apoyo a la gestión para facilitar la planeación, seguimiento y monitoreo de las distintas estrategias, mediante el desarrollo de herramientas que faciliten la ejecución de los planes y proyectos a cargo de la Subdirección de Promoción y Desarrollo del INSOR</t>
  </si>
  <si>
    <t>89 Prestar servicios de apoyo a la gestión para facilitar la planeación, seguimiento y monitoreo de las distintas estrategias, mediante el desarrollo de herramientas que faciliten la ejecución de los planes y proyectos a cargo de la subdirección.</t>
  </si>
  <si>
    <t>Intérprete Transversal 1</t>
  </si>
  <si>
    <t>90 Prestar los servicios de apoyo a la gestión, para brindar acompañamiento integral a la población sorda del INSOR, mediante los servicios de interpretación y traducción de la lengua de señas colombiana a español y viceversa que se requieran, logrando la promoción y su participación en los planes y proyectos a cargo de la Subdirección de Promoción y Desarrollo del Instituto Nacional para Sordos – INSOR.</t>
  </si>
  <si>
    <t>Intérprete Transversal 2</t>
  </si>
  <si>
    <t>91 Prestar servicios de apoyo a la gestión, para acompañar las actividades de facilitador oyente, interprete y/o traductor de lengua de señas colombiana a español y viceversa,  según los requerimientos de la Subdirección de Promoción y Desarrollo.</t>
  </si>
  <si>
    <t xml:space="preserve">Migración, transcodificación y masterización </t>
  </si>
  <si>
    <t xml:space="preserve">92 Prestar servicios profesionales para realizar la migración, transcodificación y masterización de los materiales audiovisuales del archivo de la SPD. </t>
  </si>
  <si>
    <t xml:space="preserve">Apoyo Técnico + Metodologías + Propuestas </t>
  </si>
  <si>
    <t>93 Prestar servicios profesionales para implementar mecanismos de fortalecimiento de las habilidades técnicas, blandas y demás, de las personas de la subdirección que participan en el desarrollo de las actividades, de los planes y proyectos a cargo de la subdirección.</t>
  </si>
  <si>
    <t>SPD - PROMOCIÓN Y ARTICULACIÓN PARA EL ACCESO AL GOCE EFECTIVO DE DERECHOS</t>
  </si>
  <si>
    <t>2203004- Documentos de planeación</t>
  </si>
  <si>
    <t>1.8 Recolectar, procesar y consolidar información pertinente para la inclusión social</t>
  </si>
  <si>
    <t>Abogado INSORLAB</t>
  </si>
  <si>
    <t>94 Prestar servicios profesionales a la Subdirección de Promoción y Desarrollo del INSOR, realizando actualización de normatividad relacionada con población sorda, y prestando servicios de facilitador sordo en los casos que se requiera.</t>
  </si>
  <si>
    <t>SPD - INSORLAB</t>
  </si>
  <si>
    <t xml:space="preserve">Trabajador Social </t>
  </si>
  <si>
    <t>95 Prestar servicios profesionales para promover el desarrollo de programas de promoción y prevención de la salud auditiva y comunicativa, así como fomentar el manejo de los factores de riesgo de la sordera en el ciclo vital, según la normatividad que rige sobre la materia.</t>
  </si>
  <si>
    <t>1.5 Realizar talleres de sensibilización sobre las características sociolinguísticas de la población sorda colombiana</t>
  </si>
  <si>
    <t>Intérprete 1</t>
  </si>
  <si>
    <t>96 Prestar servicios de apoyo a la gestión para prestar servicios de interpretación de lengua de señas colombiana a español y viceversa, enfocados al cumplimiento de las metas, planes y proyectos a cargo de la Subdirección de Promoción y Desarrollo del INSOR.</t>
  </si>
  <si>
    <t>Intérprete 2</t>
  </si>
  <si>
    <t>97 Prestar servicios de apoyo a la gestión para prestar servicios de interpretación de lengua de señas colombiana a español y viceversa, enfocados al cumplimiento de las metas, planes y proyectos a cargo de la Subdirección de Promoción y Desarrollo del INSOR.</t>
  </si>
  <si>
    <t>Intérprete 3</t>
  </si>
  <si>
    <t>98 Prestar servicios de apoyo a la gestión para prestar servicios de interpretación de lengua de señas colombiana a español y viceversa, enfocados al cumplimiento de las metas, planes y proyectos a cargo de la Subdirección de Promoción y Desarrollo del INSOR.</t>
  </si>
  <si>
    <t>Apoyo gestión universitaria</t>
  </si>
  <si>
    <t>99 Prestar servicios de apoyo para la generación de insumos que alimenten la estrategia de fortalecimiento institucional integral en aspectos relacionados con a la generación de nuevos productos de asesoría técnica, según las necesidades de la Subdirección de Promoción y Desarrollo, que permitan consolidar acciones para el cumplimiento de las metas, planes y proyectos a su cargo.</t>
  </si>
  <si>
    <t>Tallerista Sordo 1</t>
  </si>
  <si>
    <t>100 Prestar servicios de apoyo a la gestión como facilitador, interlocutor y traductor de Lengua de Señas Colombiana - LSC, con el fin de garantizar el goce efectivo de derechos de la población sorda.</t>
  </si>
  <si>
    <t>Tallerista Sordo 2</t>
  </si>
  <si>
    <t>101 Prestar servicios de apoyo a la gestión como facilitador, interlocutor y traductor de Lengua de Señas Colombiana - LSC, con el fin de garantizar el goce efectivo de derechos de la población sorda.</t>
  </si>
  <si>
    <t>Tallerista Sordo 3</t>
  </si>
  <si>
    <t>102 Prestar servicios de apoyo a la gestión como facilitador, interlocutor y traductor de Lengua de Señas Colombiana - LSC, con el fin de garantizar el goce efectivo de derechos de la población sorda.</t>
  </si>
  <si>
    <t xml:space="preserve">Apoyo corrección de estilo documentos </t>
  </si>
  <si>
    <t>103 Prestar servicios profesionales para apoyar la corrección de estilo de documentos producidos en la SPD del ISNOR.</t>
  </si>
  <si>
    <t>6</t>
  </si>
  <si>
    <t>Apoyo escritura documentos</t>
  </si>
  <si>
    <t>104 Prestar servicios profesionales para apoyar la programación de la producción audiovisual requerida en el INSOR y la construcción y revisión de documentos generados en el marco de la ejecución de los proyectos de la Subdirección de Promoción y Desarrollo vigencia 2023.</t>
  </si>
  <si>
    <t>1.2 Realizar contenidos audiovisuales para personas sordas bajo estándares de accesibilidad</t>
  </si>
  <si>
    <t>Presentador bilingüe divulgación productos</t>
  </si>
  <si>
    <t>105 Prestar servicios de apoyo a la gestión como traductor (a) e interlocutor (a) de Lengua de Señas Colombiana-LSC en el desarrollo de actividades encaminadas a mejorar el derecho de acceso a la información por parte de las personas sordas.</t>
  </si>
  <si>
    <t>Evento de Divulgación (Estudio caracterización sociolinguista)</t>
  </si>
  <si>
    <t>106 Realizar evento de divulgación para socializar el estudio caracterización sociolinguista.</t>
  </si>
  <si>
    <t>A-02-02-01-004-007-08-PAQUETES DE SOFTWARE</t>
  </si>
  <si>
    <t>Bolsa cadena de valor 1.4</t>
  </si>
  <si>
    <t>1.11 Promover espacios para eventos con el fin de recolectar información estratégica y divulgar materiales</t>
  </si>
  <si>
    <t>Profesional  divulgación (Buenas prácticas, normas técnicas nacionales e internacionales)</t>
  </si>
  <si>
    <t>107 Prestar servicios profesional para realizar la divulgación  de las Buenas prácticas, normas técnicas nacionales e internacionales.</t>
  </si>
  <si>
    <t>Profesional investigación planeación lingüística</t>
  </si>
  <si>
    <t xml:space="preserve">108 Prestar servicios profesionales para los procesos de fortalecimiento de la planeación lingüística de la Lengua de Señas Colombiana relacionados con investigación y formación en LSC y fortalecimiento del servicio de interpretación LSC- español. </t>
  </si>
  <si>
    <t>SPD - LENGUAJE CULTURA Y COMUNICACIÒN </t>
  </si>
  <si>
    <t>A-02-02-02-006-004-SERVICIOS DE TRANSPORTE DE PASAJEROS</t>
  </si>
  <si>
    <t>Tiquetes</t>
  </si>
  <si>
    <t>90121502;78111502</t>
  </si>
  <si>
    <t>109 Realizar compra de Tiquetes aereos.</t>
  </si>
  <si>
    <t>Viáticos</t>
  </si>
  <si>
    <t>90111800-90111503</t>
  </si>
  <si>
    <t>Realizar pago de viaticos.</t>
  </si>
  <si>
    <t>1.10 Geroreferenciar datos estadísticos para software</t>
  </si>
  <si>
    <t>Licencia ARCGIS</t>
  </si>
  <si>
    <t>81112501</t>
  </si>
  <si>
    <t>110 Realizar la compra de la Licencia ARCGIS</t>
  </si>
  <si>
    <t>Profesional - evaluación</t>
  </si>
  <si>
    <t xml:space="preserve">111 Prestar servicios profesionales para apoyar la implementación de instrumentos de evaluación y construcción de gráficas estadísticas de relacionados con la lengua de señas colombiana. </t>
  </si>
  <si>
    <t>JUNIO</t>
  </si>
  <si>
    <t xml:space="preserve">Profesional Sordo - fortalecimiento planeación lingüística - Aprendizaje y evaluación  LSC </t>
  </si>
  <si>
    <t xml:space="preserve">112 Prestar servicios de apoyo a la gestión, en procesos de fortalecimiento de la Lengua de Señas Colombiana, desarrollando servicios de interpretación y traducción de lengua de señas a español y viceversa. </t>
  </si>
  <si>
    <t>Profesional fortalecimiento planeación lingüística</t>
  </si>
  <si>
    <t>113 Prestar servicios profesionales para apoyar los procesos relacionados con la enseñanza, evaluación, investigación y elaboración de discursos en lengua de señas colombiana, relacionados con la planeación lingüística.</t>
  </si>
  <si>
    <t>Apoyo programación</t>
  </si>
  <si>
    <t>114 Prestar servicios profesionales para apoyar el diseño gráfico, la usabilidad y la apariencia visual de los micrositios y aplicativos de la Subdirección.</t>
  </si>
  <si>
    <t>Caja Menor</t>
  </si>
  <si>
    <t>80000000 </t>
  </si>
  <si>
    <t>Constituir Caja Menor</t>
  </si>
  <si>
    <t>Licencias Adobe</t>
  </si>
  <si>
    <t>115 Realizar la compra de la Licencias Adobe</t>
  </si>
  <si>
    <t xml:space="preserve">Investigador Sordo </t>
  </si>
  <si>
    <t>116 Apoyar los procesos de gestión del conocimiento del grupo InsorLab mediante su participación activa en el diseño, implementación y seguimiento de estrategias para compartir, producir, almacenar y divulgar, de manera accesible, insumos de conocimiento sobre la inclusión social de población sorda.</t>
  </si>
  <si>
    <t>Diseñador gráfico</t>
  </si>
  <si>
    <t>117 Prestar servicios profesionales para apoyar el diseño gráfico, la usabilidad y la apariencia visual de los micrositios y aplicativos de la Subdirección, principalmente el del InsorLab en la página web del INSOR.</t>
  </si>
  <si>
    <t>Apoyo coordinación intérpretes</t>
  </si>
  <si>
    <t>118 Prestar servicios profesionales para apoyar los procesos de mejoramiento de los servicios de interpretación, programación de servicios y retroalimentación de los mismos, a los interpretes de la SPD.</t>
  </si>
  <si>
    <t>Diseñador WEB</t>
  </si>
  <si>
    <t>JULIO</t>
  </si>
  <si>
    <t>PROPIOS - 20</t>
  </si>
  <si>
    <t>Fonoaudióloga DT 1</t>
  </si>
  <si>
    <t>Fonoaudióloga DT 2</t>
  </si>
  <si>
    <t>Persona sorda</t>
  </si>
  <si>
    <t>10</t>
  </si>
  <si>
    <t>AI-Insumos</t>
  </si>
  <si>
    <t>44110000 </t>
  </si>
  <si>
    <t>1.6 Realizar cursos de capacitación en Lengua de Señas Colombiana, enfocados en la atención institucional al ciudadano sordo</t>
  </si>
  <si>
    <t>Intérprete 4</t>
  </si>
  <si>
    <t>90121502-78111502</t>
  </si>
  <si>
    <t xml:space="preserve"> Tiquetes</t>
  </si>
  <si>
    <t>FI-Insumos</t>
  </si>
  <si>
    <t>1.9 Diseñar, elaborar y divulgar materiales de información pertinente de personas sordas</t>
  </si>
  <si>
    <t>INSORLAB-Insumos</t>
  </si>
  <si>
    <t>1.12 Generar alianzas con Instituciones Públicas y Privadas para consolidar un grupo de investigación</t>
  </si>
  <si>
    <t>Apoyo Investigación INSORLAB</t>
  </si>
  <si>
    <t>Equipos audiovisuales</t>
  </si>
  <si>
    <t xml:space="preserve"> 82131602; 
82131603</t>
  </si>
  <si>
    <t>Profesional capacitación humana</t>
  </si>
  <si>
    <t>Psicosocial asistencia familia1</t>
  </si>
  <si>
    <t>Psicosocial asistencia familia 2</t>
  </si>
  <si>
    <t>Apoyo Archivo</t>
  </si>
  <si>
    <t>Software análisis de datos</t>
  </si>
  <si>
    <t>NOVIEMBRE</t>
  </si>
  <si>
    <t>Tallerista Sordo</t>
  </si>
  <si>
    <t>Estudio Móvil</t>
  </si>
  <si>
    <t>Corrección de estilo, revisión de normas APA y formatos de escritura</t>
  </si>
  <si>
    <t>Análisis de datos e informes técnicos</t>
  </si>
  <si>
    <t>Seguimiento contratos R20</t>
  </si>
  <si>
    <t>Logística</t>
  </si>
  <si>
    <t>Apoyo contratos</t>
  </si>
  <si>
    <t>Evento de Divulgación</t>
  </si>
  <si>
    <t>DIRECCIONAMIENTO ESTRATÉGICO Y PLANEACIÓN - MISIONAL GESTIÓN EDUCATIVA</t>
  </si>
  <si>
    <t>Mejorar la organización de la oferta educativa para la población sorda a través del desarrollo de acciones de asesoría y asistencia técnica a nivel administrativo y pedagógico en el territorio.</t>
  </si>
  <si>
    <t>2. MEJORAMIENTO DE LAS CONDICIONES PARA EL GOCE EFECTIVO DEL DERECHO A LA EDUCACIÓN DE LA POBLACIÓN SORDA A NIVEL NACIONAL</t>
  </si>
  <si>
    <t>2203022- Servicio asistencia técnica en el desarrollo de estrategias para la permanencia en todos los niveles del sistema educativo</t>
  </si>
  <si>
    <t>2.4 Desarrollo de las estrategias de asistencia técnica para la implementación de la política de inclusión educativa con relación a la población sorda</t>
  </si>
  <si>
    <t>72 Prestar servicios de apoyo a la gestión para la interpretación y/o traducción en Lengua de Señas Colombiana a Español y viceversa, según los requerimientos del Instituto Nacional Para Sordos - INSOR, principalmente de la Dirección General.</t>
  </si>
  <si>
    <t>N/A</t>
  </si>
  <si>
    <t>SGE - DIRECCIÓN GENERAL</t>
  </si>
  <si>
    <t>LUZ MARY LÓPEZ FRANCO</t>
  </si>
  <si>
    <t>luz.lópez@insor.gov.co</t>
  </si>
  <si>
    <t>Intérprete Dirección - Comunicaciones 2</t>
  </si>
  <si>
    <t>73 Prestar servicios de apoyo a la gestión para la interpretación y/o traducción en Lengua de Señas Colombiana a Español y viceversa, según los requerimientos del Instituto Nacional Para Sordos - INSOR, principalmente de la Dirección General.</t>
  </si>
  <si>
    <t>74 Prestar servicios de apoyo a la gestión para la interpretación y/o traducción en Lengua de Señas Colombiana a Español y viceversa, según los requerimientos del Instituto Nacional Para Sordos - INSOR, principalmente de la Dirección General.</t>
  </si>
  <si>
    <t>79 Prestar servicios profesionales para apoyar el diseño, desarrollo e implementación de la estrategia de comunicación del Instituto Nacional para Sordos INSOR</t>
  </si>
  <si>
    <t>SGE - COMUNICACIONES</t>
  </si>
  <si>
    <t>82 Prestar servicios profesionales para apoyar la producción audiovisual de 
conformidad con lo requerido por las áreas del INSOR, Dirección y area de comunicaciones.</t>
  </si>
  <si>
    <t>71 Prestar servicios profesionales para apoyar al Instituto Nacional Para Sordos - INSOR en las actividades de gestión jurídica y contractual, requeridas para garantizar el acceso al goce efectivo de derechos de la población sorda.</t>
  </si>
  <si>
    <t>SGE - OFICINA ASESORA JURÍDICA</t>
  </si>
  <si>
    <t xml:space="preserve">Presentador Sordo </t>
  </si>
  <si>
    <t>119 Prestar servicios como traductor y presentador de los productos y contenidos institucionales en lengua de señas colombiana (LSC) con el fin de garantizar la accesibilidad del material audiovisual orientado a promover los derechos y la calidad de la educación para la población sorda colombiana.</t>
  </si>
  <si>
    <t>SUBDIRECCION DE GESTION EDUCATIVA</t>
  </si>
  <si>
    <t xml:space="preserve">COORDINADOR EQUIPO ADMINISTRATIVO </t>
  </si>
  <si>
    <t xml:space="preserve">
120 Prestación de servicios profesionales especializados para apoyar la coordinación de la gestión administrativa y financiera a cargo de la Subdirección de Gestión Educativa del INSTITUTO NACIONAL PARA SORDOS - INSOR</t>
  </si>
  <si>
    <t xml:space="preserve">
120 Prestar sus servicios profesionales para apoyar la coordinación y gestión de los procesos administrativos de la subdirección de gestión educativa del instituto nacional para sordos - insor, especialmente en lo referente a la gestión de procesos y procedimientos financieros, para garantizar la correcta ejecución de los programas, metas y proyectos misionales y estratégicos, requeridos para el mejoramiento de las calidad educativa y condiciones de la población sorda.</t>
  </si>
  <si>
    <t>ABOGADA CONTRACTUAL SGE</t>
  </si>
  <si>
    <t xml:space="preserve">121 Prestar servicios profesionales a la Subdirección de Gestión Educativa para apoyar en los tramites Jurídicos para lograr la correcta gestión contractual de la Subdirección, en las etapas precontractual, contractual y poscontractual </t>
  </si>
  <si>
    <t>121 Prestar servicios profesionales para apoyar jurídicamente los procesos precontractuales y contractuales del Instituto Nacional para Sordos – INSOR, en los temas misionales y estratégicos, requeridos para el mejoramiento de las calidad educativa y condiciones de la población sorda.</t>
  </si>
  <si>
    <t>SEGUIMIENTO Y MONITOREO PLANEACION</t>
  </si>
  <si>
    <t>122 Prestar servicios profesionales de monitoreo, control, seguimiento, estructuración y ajustes a los procesos de planeación sobre el proyecto misional, metas, planes y actividades a cargo de la Subdirección de Gestión Educativa del INSTITUTO NACIONAL PARA SORDOS – INSOR durante la vigencia 2023.</t>
  </si>
  <si>
    <t>122 Prestar sus servicios profesionales en la subdirección de gestión  educativa del instituto nacional para sordos – insor, en la estructuración, seguimiento, análisis y procesamiento de información requerida para estructurar, implementar y monitorear los proyectos, contratos y/o convenios propios de la dependencia, para garantizar la correcta ejecución de los programas, metas y proyectos misionales y estrategicos, requeridos para el mejoramiento de las calidad educativa y condiciones de la poblacion sorda</t>
  </si>
  <si>
    <t>APOYO ADMINISTRATIVO</t>
  </si>
  <si>
    <t xml:space="preserve">123 Prestar los servicios de apoyo en los procesos administrativos, financieros y operativos para el desarrollo de los proyectos y acciones planificadas en la Subdirección de Gestión  Educativa del INSTITUTO NACIONAL PARA SORDOS – INSOR. </t>
  </si>
  <si>
    <t>123 prestar sus servicios de apoyo a la gestión en la subdirección de gestión educativa del instituto nacional para sordos – insor,  en los procesos operativos, documentales y administrativos, para el óptimo desarrollo de estrategias de asistencia técnica para garantizar la correcta ejecución de los programas, metas y proyectos misionales y estrategicos, requeridos para el mejoramiento de las calidad educativa y condiciones de la poblacion sorda</t>
  </si>
  <si>
    <t>ASESOR JURIDICO</t>
  </si>
  <si>
    <t>124 prestar sus servicios profesionales como abogado en la subdirección de gestión  educativa del instituto nacional para sordos - insor, en la proyección, revisión de los actos y tramites administrativos, propios de la dependencia, para garantizar la correcta ejecución de los programas, metas y proyectos misionales y estrategicos, requeridos para el mejoramiento de las calidad educativa y condiciones de la poblacion sorda.</t>
  </si>
  <si>
    <t>ASESOR SGE</t>
  </si>
  <si>
    <t>125 Prestar servicios profesionales para Asesorar a la Subdirección de Gestión Educativa, en la implementación de las políticas públicas, así como apoyar en la asistencia técnica a secretarias de educación para organizar y fortalecer la atención educativa de la población sorda en todo el territorio nacional</t>
  </si>
  <si>
    <t>INTERPRETE 1</t>
  </si>
  <si>
    <t>126 Prestar servicios de apoyo a la gestión para apoyar la interpretación y traducción en Lengua de Señas Colombiana LSC a español y viceversa al Instituto Nacional para Sordos - INSOR, en el marco de la implementación de las políticas de inclusión educativa, con relación a la población sorda durante la vigencia 2022.</t>
  </si>
  <si>
    <t>INTERPRETE 2</t>
  </si>
  <si>
    <t>127 Prestar servicios de apoyo a la gestión para apoyar la interpretación y traducción en Lengua de Señas Colombiana LSC a español y viceversa al Instituto Nacional para Sordos - INSOR, en el marco de la implementación de las políticas de inclusión educativa, con relación a la población sorda durante la vigencia 2022.</t>
  </si>
  <si>
    <t>INTERPRETE 3</t>
  </si>
  <si>
    <t>128 Prestar servicios de apoyo a la gestión para la interpretación de lengua de señas colombiana a español y viceversa, enfocados al cumplimiento de las metas, planes y proyectos a cargo de la Subdirección de Gestión Educativa del INSOR.</t>
  </si>
  <si>
    <t>128 Prestar servicios de apoyo a la gestión para apoyar la interpretación y traducción en Lengua de Señas Colombiana LSC a español y viceversa al Instituto Nacional para Sordos - INSOR, en el marco de la implementación de las políticas de inclusión educativa, con relación a la población sorda durante la vigencia 2022.</t>
  </si>
  <si>
    <t>INTERPRETE 4</t>
  </si>
  <si>
    <t>129 Prestar servicios de apoyo a la gestión para apoyar la interpretación y traducción en Lengua de Señas Colombiana LSC a español y viceversa al Instituto Nacional para Sordos - INSOR, en el marco de la implementación de las políticas de inclusión educativa, con relación a la población sorda durante la vigencia 2022.</t>
  </si>
  <si>
    <t>CAJA MENOR</t>
  </si>
  <si>
    <t>Una estrategia de cualificación de actores educativos estratégicos de las trayectorias educativas completas</t>
  </si>
  <si>
    <t>2203021- Servicio de desarrollo de contenidos educativos para la educación inicial, preescolar, básica y media de personas con discapacidad</t>
  </si>
  <si>
    <t>2.17 Elaboración, producción y edición de contenidos educativos accesibles para la población sorda</t>
  </si>
  <si>
    <t>DOCENTE MATEMATICAS</t>
  </si>
  <si>
    <t>130 Prestar servicios profesionales para apoyar la propuesta curricular para la enseñanza de las matemáticas y ciencias naturales en la producción de contenidos educativos accesibles para la población sorda del ciclo inicial  en cumplimiento a las metas proyectadas para la vigencia 2023.</t>
  </si>
  <si>
    <t xml:space="preserve">DOCENTE LENGUAJE </t>
  </si>
  <si>
    <t>131 Prestar servicios profesionales para apoyar la propuesta curricular para la enseñanza del lenguaje en la producción de contenidos educativos accesibles para la población sorda del ciclo inicial  en cumplimiento a las metas proyectadas para la vigencia
2023.</t>
  </si>
  <si>
    <t>DOCENTE SOCIALES</t>
  </si>
  <si>
    <t>132 Prestar servicios profesionales para apoyar la propuesta curricular para la enseñanza de las  ciencias sociales y competencias ciudadanas en la producción de contenidos educativos accesibles para la población sorda del ciclo inicial  en cumplimiento a las metas proyectadas para la vigencia 2023.</t>
  </si>
  <si>
    <t>ASESOR DIDACTICO 1</t>
  </si>
  <si>
    <t>133 Prestar servicios profesionales para apoyar el proceso continuo de diseño, desarrollo, producción y orientación pedagógica y didáctica de contenidos educativos de la educación inicial para estudiantes sordos.</t>
  </si>
  <si>
    <t>RETROALIMENTADOR 1</t>
  </si>
  <si>
    <t>134 Prestar servicios profesionales en apoyo en la producción, retroalimentación y traducción a lengua de señas colombiana de los contenidos educativos de la educación inicial para estudiantes sordos.</t>
  </si>
  <si>
    <t>RETROALIMENTADOR/SUBTITULADOR</t>
  </si>
  <si>
    <t>135 Prestar servicios profesionales en apoyo en el diseño, producción, retroalimentación, traducción a lengua de señas colombiana y subtitulaje de los contenidos educativos de la educación inicial para estudiantes sordos.</t>
  </si>
  <si>
    <t>PRESENTADOR SORDO CEA 1</t>
  </si>
  <si>
    <t>136 Prestar servicios para la traducción y presentación de contenidos educativos accesibles de la educación preescolar en lengua de señas colombiana, principalmente en ciencias sociales.</t>
  </si>
  <si>
    <t>PRESENTADOR SORDO CEA 2</t>
  </si>
  <si>
    <t>137 Prestar servicios para la traducción y presentación de contenidos educativos accesibles de la educación preescolar en lengua de señas colombiana, principalmente en matemáticas.</t>
  </si>
  <si>
    <t>PRESENTADOR SORDO CEA 3</t>
  </si>
  <si>
    <t>138 Prestar servicios para la traducción y presentación de contenidos educativos accesibles de la educación preescolar en lengua de señas colombiana, principalmente en lenguaje.</t>
  </si>
  <si>
    <t>PRESENTADOR SORDO CEA 4</t>
  </si>
  <si>
    <t xml:space="preserve">139 Prestar servicios para apoyar en la traducción y postproducción de los contenidos educativos accesibles de la educación inicial, requeridos para el mejoramiento de la calidad educativa durante la vigencia 2023. </t>
  </si>
  <si>
    <t>EDITOR   1</t>
  </si>
  <si>
    <t>140 Prestar servicios profesionales para apoyar la producción y postproducción de los contenidos educativos audiovisuales accesibles para aportar al mejoramiento de la calidad educativa y las condiciones de la población sorda colombiana en la vigencia del año 2023.</t>
  </si>
  <si>
    <t>EDITOR   2</t>
  </si>
  <si>
    <t>141 Prestar servicios técnicos para apoyar la producción y postproducción de los recursos educativos audiovisuales accesibles para aportar el mejoramiento de la calidad educativa y las condiciones de la población sorda colombiana en la vigencia 2023.</t>
  </si>
  <si>
    <t>5,5</t>
  </si>
  <si>
    <t>ILUSTRADORA</t>
  </si>
  <si>
    <t>142 Prestar servicios profesionales de apoyo para la ilustración y la postproducción de los contenidos y materiales educativos producidos por la Subdirección de Gestión Educativa del INSOR durante la vigencia 2023.</t>
  </si>
  <si>
    <t>SUBTITULADOR 1</t>
  </si>
  <si>
    <t>143 Prestar servicios de traducción e interpretación de Lengua de Señas Colombiana (LSC) a español y viceversa, para apoyar la postproducción en traducción, subtitulación y doblaje en los contenidos educativos accesibles realizados por la Subdirección de Gestión Educativa del INSOR.</t>
  </si>
  <si>
    <t>SUBTITULADOR 2</t>
  </si>
  <si>
    <t>144 Prestar servicios de traducción e interpretación de Lengua de Señas Colombiana (LSC) a español y viceversa, para apoyar la postproducción en traducción, subtitulación y doblaje en los contenidos educativos accesibles realizados por la Subdirección de Gestión Educativa del INSOR.</t>
  </si>
  <si>
    <t>2.18 Publicación y seguimiento de los contenidos educativos accesibles en ambientes virtuales de aprendizaje del INSOR</t>
  </si>
  <si>
    <t>DIVULGACIÓN DE LOS CEA// ADMINISTRADOR CANALES VIRTUALES// ARTICULACIÓN CON PARA EL USO DE LOS CEA</t>
  </si>
  <si>
    <t xml:space="preserve">145 Prestar servicios profesionales para apoyar el diseño y ejecución de los procesos de postproducción, divulgación y uso de los contenidos educativos accesibles durante la vigencia 2023. </t>
  </si>
  <si>
    <t>2.15 Garantizar la infraestructura tecnológica necesaria para la implementación de ambientes virtuales de aprendizaje</t>
  </si>
  <si>
    <t>TÉCNICO PLATAFORMA INSOR</t>
  </si>
  <si>
    <t>146 Prestar servicios profesionales de apoyo a la gestión en actividades de programación, diseño, desarrollo, administración, soporte al portal web ”INSOR educativo” y adelantar procesos de capacitación de los profesionales del grupo para la administración de contenidos dentro del portal, tanto en la plataforma de wordpress como en la de moodle, bajo la normatividad vigente colombiana Gobierno Digital y la NTC-5854.</t>
  </si>
  <si>
    <t>Renovación licencias adobe</t>
  </si>
  <si>
    <t>43231507;43231512;86141702</t>
  </si>
  <si>
    <t>147 Adquirir la renovación de licencias de Adobe Creative Cloud de propiedad del Instituto Nacional para Sordos - INSOR</t>
  </si>
  <si>
    <t>Mejorar la oferta educativa para la población sorda por medio del diseño de estrategias de innovación educativa, respondiendo a la diversidad de condiciones del territorio</t>
  </si>
  <si>
    <t>2203003- Servicio de asistencia técnica en educación con enfoque incluyente y de calidad</t>
  </si>
  <si>
    <t>2.10 Implementación de las estrategias de acompañamiento y asistencia técnica a los agentes educativos para la cualificación de las prácticas pedagógicas en coherencia con las necesidades de la población sorda</t>
  </si>
  <si>
    <t>CUALIFICACIÓN AGENTES EDUCATIVOS - LINGÜÍSTICA (1)</t>
  </si>
  <si>
    <t>148 Prestar servicios profesionales para apoyar la Trayectoria educativa completa en las Instituciones Focalizadas que ofrecen propuestas educativas Bilingües Biculturales.</t>
  </si>
  <si>
    <t>REFERENTES E IMPLEMENTACIÓN (1)
 LUZ ADRIANA MARQUEZ</t>
  </si>
  <si>
    <t xml:space="preserve">149 Prestar servicios profesionales para apoyar el fortalecimiento de las trayectorias educativas en educación para personas sordas y sus correspondientes acciones de cualificación con énfasis en educación inicial y básica </t>
  </si>
  <si>
    <t>Equidad de la mujer</t>
  </si>
  <si>
    <t>CUALIFICACIÓN AGENTES EDUCATIVOS - COMUNITARIO (1)
DERLY DIAZ</t>
  </si>
  <si>
    <t xml:space="preserve">150 Prestar servicios profesionales para apoyar el desarrollo de acciones para la aplicación y desarrollo de la ruta de valoración de la oferta bilingüe y bicultural en instituciones educativas para sordos en el marco de las trayectorias educativas completas con énfasis en equidad de género. </t>
  </si>
  <si>
    <t>RADMINISTRATIVO -SISTEMATIZACIÓN Y SEGUIMIENTO
VICKY DAYANA BUELVAS</t>
  </si>
  <si>
    <t>151 Apoyar procesos administrativos y operativos inherentes a metodologías de seguimiento a la organización e implementación de la oferta bilingüe y bicultural en las instituciones educativas definidas por la Subdirección de Gestión Educativa para la vigencia 2023, en el marco de las trayectorias educativas completas</t>
  </si>
  <si>
    <t>CUALIFICACIÓN AGENTES ENLACE TRAYECTORIAS COMPLETAS
JEISSON VELANDIA</t>
  </si>
  <si>
    <t>152 Prestar servicios profesionales a la Subdirección de Gestión Educativa del INSOR, para apoyar el diseño e implementación y seguimiento de la estrategia de cualificación de actores con mediación de procesos virtuales para el fortalecimiento de la oferta educativa bilingüe bicultural en los diferentes niveles educativos</t>
  </si>
  <si>
    <t>REFERENTES E IMPLEMENTACIÓN
MONICA TRIANA</t>
  </si>
  <si>
    <t>153 Prestar servicios profesionales a la Subdirección de Gestión Educativa del INSOR, para diseñar y aplicar un programa de cualificación de actores con enfasis en estrategias virtuales el fortalecimiento de la oferta educativa bilingüe bicultural en los diferentes niveles educativos</t>
  </si>
  <si>
    <t>CUALIFICACIÓN AGENTES EDUCATIVOS - LINGÜÍSTICA
 POR DEFINIR EL PROFESIONAL (ANTES A MARTINEZ)</t>
  </si>
  <si>
    <t>154 Prestar servicios profesionales a la Subdirección de Gestión Educativa del INSOR para la gestión de la ruta de seguimiento y cualificación de la oferta bilingüe con enfasis en el componente linguistico</t>
  </si>
  <si>
    <t>CUALIFICACIÓN AGENTES EDUCATIVOS - COMUNITARIO
CARLOS ZAMBRANOE</t>
  </si>
  <si>
    <t>155 Prestar servicios profesionales a la Subdirección de Gestión Educativa del INSORPrestar servicios profesionales a la Subdirección de Gestión Educativa del INSOR para la gestión de la ruta de seguimiento y cualificación de la oferta bilingüe con enfasis en el componente academico y comunitario</t>
  </si>
  <si>
    <t>CUALIFICACIÓN AGENTES EDUCATIVOS - COMUNITARIO (1)
LILIBETH GALAN</t>
  </si>
  <si>
    <t>156 Prestar servicios profesionales a la Subdirección de Gestión Educativa del INSORPrestar servicios profesionales a la Subdirección de Gestión Educativa del INSOR para la gestión de la ruta de seguimiento y cualificación de la oferta bilingüe con enfasis en el componente linguistico y pedagógico</t>
  </si>
  <si>
    <t>2203013- Servicio de investigación, desarrollo e innovación</t>
  </si>
  <si>
    <t>2.13 Desarrollo de propuestas y proyectos de diseño, evaluación o innovación educativa requeridos para el mejoramiento de los procesos educativos y la planeación lingüística de la LSC</t>
  </si>
  <si>
    <t>CUALIFICACIÓN AGENTES EDUCATIVOS - EDUCACIÓN INICIAL Y BÁSICA
INES RAMIREZ</t>
  </si>
  <si>
    <t>157 Prestar servicios profesionales para apoyar el desarrollo de innovaciones educativas y asesoría y asistencia técnica para el fortalecimiento  de las trayectorias educativas en educación para personas sordas en el marco del decreto 1421 de 2017</t>
  </si>
  <si>
    <t>2.14 Desarrollo, ejecución y seguimiento de los proyectos programados para el mejoramiento de los procesos educativos y la planeación lingüística de la LSC</t>
  </si>
  <si>
    <t>CUALIFICACIÓN AGENTES ENLACE TRAYECTORIAS COMPLETAS
SHERLEY PEREZ</t>
  </si>
  <si>
    <t>158 Prestar servicios profesionales a la Subdirección de Gestión Educativa del INSOR para el desarrollo y gestion de la estrategias de cualificación de actores responsables de las ofertas educativas para sordos</t>
  </si>
  <si>
    <t>A-02-02-02-010-VIÁTICOS DE LOS FUNCIONARIOS EN COMISIÓN</t>
  </si>
  <si>
    <t>VIATICOS TRAYECTORIAS</t>
  </si>
  <si>
    <t>TIQUETES TRAYECTORIAS</t>
  </si>
  <si>
    <t>109 TIQUETES TRAYECTORIAS</t>
  </si>
  <si>
    <t>PROFESIONAL SEGUIMIENTO SECRETARIAS</t>
  </si>
  <si>
    <t>159 Prestar servicios profesionales para apoyar el seguimiento y medición de las acciones desarrolladas por las entidades territoriales, con base en las acciones de asesoría y asistencia técnica adelantadas desde el INSOR, en el marco de la Ruta para la garantía de trayectorías completas y los Lineamientos de política para la inclusión y la equidad en la educación, Educación para todas las personas sin excepción.</t>
  </si>
  <si>
    <t>6,5</t>
  </si>
  <si>
    <t>PROFESIONAL MONTAJE E IMPLEMENTACIÓN DE LA ESTRATEGIA DE ASESORÍA</t>
  </si>
  <si>
    <t>160 Prestar servicios profesionales para apoyar el desarrollo e implementación de una estrategia para asesorar técnicamente a las entidades territoriales del país.</t>
  </si>
  <si>
    <t>PROFESIONAL ASISTENCIA TÉCNICA SECRETARÍAS DE EDUCACIÓN GRUPO 1</t>
  </si>
  <si>
    <t>161 Prestar servicios profesionales para el desarrollo de acciones de asesoría y asistencia para la organización y fortalecimiento de la OBBS, de acuerdo con las condiciones del contexto de las secretarías de educación que le sean asignadas (grupo 1), en el marco de la Ruta para la garantía de trayectorías completas y los Lineamientos de política para la inclusión y la equidad en la educación, Educación para todas las personas sin excepción.</t>
  </si>
  <si>
    <t>Profesional asistencia técnica SE del grupo 2</t>
  </si>
  <si>
    <t>162 Prestar servicios profesionales para el desarrollo de acciones de asesoría y asistencia para la organización y fortalecimiento de la OBBS, de acuerdo con las condiciones del contexto de las secretarías de educación que le sean asignadas (grupo 2), en el marco de la Ruta para la garantía de trayectorías completas y los Lineamientos de política para la inclusión y la equidad en la educación, Educación para todas las personas sin excepción.</t>
  </si>
  <si>
    <t>PROFESIONAL ASESORÍA Y ASISTENCIA TÉCNICA TEMAS EMERGENTES</t>
  </si>
  <si>
    <t>163 Prestar servicios profesionales para apoyar la construcción de la estrategia para la elaboración de los lineamientos administrativos y técnicos, dirigido a establecimientos educativos para la atención educativa de estudiantes sordos de las instituciones educativas rurales y rurales dispersas</t>
  </si>
  <si>
    <t>PROFESIONAL RUTA ADMINISTRATIVA Y TÉCNICA - INTERSECCIONALIDAD</t>
  </si>
  <si>
    <t xml:space="preserve">164 Prestar servicios profesionales para apoyar la construcción de la  ruta administrativa y tecnica para la atención educativa de la población sorda diversa, basada en los criterios de interseccionalidad, atendiendo la normatividad vigente. </t>
  </si>
  <si>
    <t>PROFESIONAL GESTIÓN INFORMACIÓN PROCESOS ATT</t>
  </si>
  <si>
    <t>165 Prestar servicios profesionales para apoyar la puesta en marcha de la estrategia para la gestión del conocimiento con diversos actores del territorio responsables de la organización e implementación de la oferta educativa para los estudiantes sordos, así como desarrollar acciones de asesoría y asistencia técnica teniendo en cuenta la Ruta para la garantía de trayectorías completas, los principios de la OEBBS y los lineamientos de política para la inclusión.</t>
  </si>
  <si>
    <t>CONTRATISTA PROCESOS DE DISEÑO Y DIAGRAMACIÓN PRODUCTOS DE ASESORÍA</t>
  </si>
  <si>
    <t xml:space="preserve">166 Prestar servicios personales para el diseño y diagramación de productos de asesoría dirigidos a diferentes actores educativos estratégicos en el marco de la educación pertinente para sordos. </t>
  </si>
  <si>
    <t>VIATICOS GESTIÓN TERRITORIAL</t>
  </si>
  <si>
    <t>Viaticos Gestión Territorial</t>
  </si>
  <si>
    <t>TIQUETES GESTIÓN TERRITORIAL</t>
  </si>
  <si>
    <t>109 Tiquetes Gestión Territorial</t>
  </si>
  <si>
    <t>80111601</t>
  </si>
  <si>
    <t>167 	Prestar servicios profesionales para apoyar la realización de guiones, copies, propuestas de campaña y demás, requeridos para promover el goce efectivo de derechos de la población sorda.</t>
  </si>
  <si>
    <t>80111602</t>
  </si>
  <si>
    <t>168 Prestar servicios profesionales para apoyar la preproducción, producción y posproducción audiovisual, de conformidad con lo requerido por las diferentes áreas del INSOR.</t>
  </si>
  <si>
    <t>80111603</t>
  </si>
  <si>
    <t xml:space="preserve">169 	Prestar servicios profesionales para apoyar la preproducción, producción y posproducción audiovisual, de conformidad con lo requerido por las diferentes áreas del INSOR. </t>
  </si>
  <si>
    <t xml:space="preserve">170 Prestar servicios profesionales para apoyar la preproducción, producción y posproducción audiovisual, de conformidad con lo requerido por las diferentes áreas del INSOR. </t>
  </si>
  <si>
    <t>Profesional 1 Perfil 1</t>
  </si>
  <si>
    <t>Profesional 2 Perfil 1</t>
  </si>
  <si>
    <t>Apoyo administrativo 1</t>
  </si>
  <si>
    <t>Apoyo administrativo 2</t>
  </si>
  <si>
    <t>4,4</t>
  </si>
  <si>
    <t xml:space="preserve">Comisión por administración de recursos </t>
  </si>
  <si>
    <t>Profesional 1 perfil 2</t>
  </si>
  <si>
    <t>Profesional 2 perfil 2</t>
  </si>
  <si>
    <t>Profesional 1 perfil 3</t>
  </si>
  <si>
    <t>Profesional 2 perfil 3</t>
  </si>
  <si>
    <t>Profesional 3 perfil 3</t>
  </si>
  <si>
    <t>A-02-02-02-008-005-05-SERVICIOS DE ORGANIZACIÓN DE VIAJES, OPERADORES TURÍSTICOS Y SERVICIOS CONEXOS</t>
  </si>
  <si>
    <t>Viáticos 20</t>
  </si>
  <si>
    <t>Adicion contrato 109 2022</t>
  </si>
  <si>
    <t>Adición al contrato 109 de 2022, que tiene por objeto: Contratar los seguros que amparen los actuales y futuros, así como los bienes de propiedad del Instituto Nacional para Sordos (INSOR), que estén bajo su responsabilidad y custodia y aquellos que sean adquiridos para desarrollar las funciones inherentes a su actividad y cualquier otra póliza de seguros que requiera la Entidad en el desarrollo de  su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</si>
</sst>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quot;\ #,##0;[Red]&quot;$&quot;\ #,##0"/>
    <numFmt numFmtId="165" formatCode="#,###\ &quot;COP&quot;"/>
    <numFmt numFmtId="166" formatCode="#,###.00\ &quot;COP&quot;"/>
    <numFmt numFmtId="167" formatCode="0.0"/>
  </numFmts>
  <fonts count="23">
    <font>
      <sz val="11"/>
      <color theme="1"/>
      <name val="Calibri"/>
      <family val="2"/>
      <scheme val="minor"/>
    </font>
    <font>
      <sz val="11"/>
      <color theme="1"/>
      <name val="Calibri"/>
      <family val="2"/>
      <scheme val="minor"/>
    </font>
    <font>
      <sz val="11"/>
      <color theme="0"/>
      <name val="Calibri"/>
      <family val="2"/>
      <scheme val="minor"/>
    </font>
    <font>
      <sz val="10"/>
      <name val="Verdana"/>
      <family val="2"/>
    </font>
    <font>
      <b/>
      <sz val="11"/>
      <name val="Verdana"/>
      <family val="2"/>
    </font>
    <font>
      <b/>
      <sz val="10"/>
      <name val="Verdana"/>
      <family val="2"/>
    </font>
    <font>
      <sz val="8"/>
      <color theme="1"/>
      <name val="Verdana"/>
      <family val="2"/>
    </font>
    <font>
      <b/>
      <sz val="10"/>
      <color theme="1"/>
      <name val="Verdana"/>
      <family val="2"/>
    </font>
    <font>
      <b/>
      <sz val="10"/>
      <color theme="0"/>
      <name val="Verdana"/>
      <family val="2"/>
    </font>
    <font>
      <sz val="11"/>
      <name val="Calibri"/>
      <family val="2"/>
      <scheme val="minor"/>
    </font>
    <font>
      <sz val="10"/>
      <color theme="1"/>
      <name val="Verdana"/>
      <family val="2"/>
    </font>
    <font>
      <sz val="10"/>
      <color theme="1"/>
      <name val="Arial"/>
      <family val="2"/>
    </font>
    <font>
      <u/>
      <sz val="11"/>
      <color theme="10"/>
      <name val="Calibri"/>
      <family val="2"/>
      <scheme val="minor"/>
    </font>
    <font>
      <sz val="11"/>
      <color theme="1"/>
      <name val="Calibri"/>
      <family val="2"/>
    </font>
    <font>
      <sz val="10"/>
      <color rgb="FF000000"/>
      <name val="ArialMT"/>
    </font>
    <font>
      <sz val="10"/>
      <color rgb="FF000000"/>
      <name val="Arial"/>
      <family val="2"/>
    </font>
    <font>
      <sz val="10"/>
      <color rgb="FF000000"/>
      <name val="Verdana"/>
      <family val="2"/>
    </font>
    <font>
      <sz val="11"/>
      <color theme="1"/>
      <name val="Arial"/>
      <family val="2"/>
    </font>
    <font>
      <sz val="10"/>
      <color theme="0"/>
      <name val="Verdana"/>
      <family val="2"/>
    </font>
    <font>
      <u/>
      <sz val="10"/>
      <color theme="10"/>
      <name val="Verdana"/>
      <family val="2"/>
    </font>
    <font>
      <b/>
      <sz val="10"/>
      <color indexed="81"/>
      <name val="Verdana"/>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4"/>
      </patternFill>
    </fill>
    <fill>
      <patternFill patternType="solid">
        <fgColor theme="0"/>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DBE5F1"/>
        <bgColor indexed="64"/>
      </patternFill>
    </fill>
    <fill>
      <patternFill patternType="solid">
        <fgColor theme="0"/>
        <bgColor theme="0"/>
      </patternFill>
    </fill>
    <fill>
      <patternFill patternType="solid">
        <fgColor theme="7"/>
        <bgColor indexed="64"/>
      </patternFill>
    </fill>
    <fill>
      <patternFill patternType="solid">
        <fgColor rgb="FFFFFFFF"/>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2" borderId="0" applyNumberFormat="0" applyBorder="0" applyAlignment="0" applyProtection="0"/>
    <xf numFmtId="0" fontId="5" fillId="7" borderId="0">
      <alignment horizontal="center" vertical="center"/>
    </xf>
    <xf numFmtId="49" fontId="10" fillId="0" borderId="0" applyFill="0" applyBorder="0" applyProtection="0">
      <alignment horizontal="left" vertical="center"/>
    </xf>
    <xf numFmtId="165" fontId="11" fillId="0" borderId="0" applyFont="0" applyFill="0" applyBorder="0" applyAlignment="0" applyProtection="0"/>
    <xf numFmtId="0" fontId="12" fillId="0" borderId="0" applyNumberFormat="0" applyFill="0" applyBorder="0" applyAlignment="0" applyProtection="0"/>
    <xf numFmtId="0" fontId="17" fillId="0" borderId="0"/>
    <xf numFmtId="0" fontId="12" fillId="0" borderId="0" applyNumberFormat="0" applyFill="0" applyBorder="0" applyAlignment="0" applyProtection="0"/>
  </cellStyleXfs>
  <cellXfs count="140">
    <xf numFmtId="0" fontId="0" fillId="0" borderId="0" xfId="0"/>
    <xf numFmtId="0" fontId="2" fillId="0" borderId="0" xfId="0" applyFont="1"/>
    <xf numFmtId="0" fontId="0" fillId="0" borderId="0" xfId="0" applyAlignment="1">
      <alignment wrapText="1"/>
    </xf>
    <xf numFmtId="0" fontId="3" fillId="3" borderId="1" xfId="0" applyFont="1" applyFill="1" applyBorder="1" applyAlignment="1">
      <alignment vertic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6" xfId="0" applyFont="1" applyFill="1" applyBorder="1" applyAlignment="1">
      <alignment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3" borderId="10" xfId="0" applyFont="1" applyFill="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15" xfId="0" applyFont="1" applyFill="1" applyBorder="1" applyAlignment="1">
      <alignment horizontal="center" vertical="center" wrapText="1"/>
    </xf>
    <xf numFmtId="0" fontId="0" fillId="4" borderId="18" xfId="0" applyFill="1" applyBorder="1"/>
    <xf numFmtId="0" fontId="6" fillId="0" borderId="5" xfId="0" applyFont="1" applyBorder="1"/>
    <xf numFmtId="0" fontId="6" fillId="3" borderId="0" xfId="0" applyFont="1" applyFill="1"/>
    <xf numFmtId="0" fontId="6" fillId="3" borderId="0" xfId="0" applyFont="1" applyFill="1" applyAlignment="1">
      <alignment horizontal="center"/>
    </xf>
    <xf numFmtId="0" fontId="0" fillId="5" borderId="19" xfId="0" applyFill="1" applyBorder="1"/>
    <xf numFmtId="0" fontId="6" fillId="0" borderId="9" xfId="0" applyFont="1" applyBorder="1" applyAlignment="1">
      <alignment wrapText="1"/>
    </xf>
    <xf numFmtId="0" fontId="6" fillId="3" borderId="0" xfId="0" applyFont="1" applyFill="1" applyAlignment="1">
      <alignment wrapText="1"/>
    </xf>
    <xf numFmtId="0" fontId="6" fillId="3" borderId="0" xfId="0" applyFont="1" applyFill="1" applyAlignment="1">
      <alignment horizontal="center" wrapText="1"/>
    </xf>
    <xf numFmtId="0" fontId="0" fillId="6" borderId="20" xfId="0" applyFill="1" applyBorder="1"/>
    <xf numFmtId="0" fontId="6" fillId="0" borderId="14" xfId="0" applyFont="1" applyBorder="1"/>
    <xf numFmtId="0" fontId="7" fillId="4" borderId="19"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5" fillId="6" borderId="8" xfId="3" applyFill="1" applyBorder="1" applyAlignment="1">
      <alignment horizontal="center" vertical="center" wrapText="1"/>
    </xf>
    <xf numFmtId="0" fontId="8" fillId="5" borderId="8" xfId="3" applyFont="1" applyFill="1" applyBorder="1" applyAlignment="1">
      <alignment horizontal="center" vertical="center" wrapText="1"/>
    </xf>
    <xf numFmtId="0" fontId="8" fillId="5" borderId="9" xfId="3" applyFont="1" applyFill="1" applyBorder="1" applyAlignment="1">
      <alignment horizontal="center" vertical="center" wrapText="1"/>
    </xf>
    <xf numFmtId="0" fontId="8" fillId="5" borderId="21" xfId="3" applyFont="1" applyFill="1" applyBorder="1" applyAlignment="1">
      <alignment horizontal="center" vertical="center" wrapText="1"/>
    </xf>
    <xf numFmtId="0" fontId="9" fillId="0" borderId="0" xfId="0" applyFont="1" applyAlignment="1">
      <alignment horizontal="center" vertical="center" wrapText="1"/>
    </xf>
    <xf numFmtId="164" fontId="10" fillId="3" borderId="19" xfId="0" applyNumberFormat="1" applyFont="1" applyFill="1" applyBorder="1" applyAlignment="1">
      <alignment horizontal="left" vertical="center" wrapText="1"/>
    </xf>
    <xf numFmtId="164" fontId="10" fillId="3" borderId="8" xfId="0" applyNumberFormat="1"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22" xfId="0" applyFont="1" applyBorder="1" applyAlignment="1">
      <alignment vertical="center" wrapText="1"/>
    </xf>
    <xf numFmtId="49" fontId="10" fillId="0" borderId="22" xfId="0" applyNumberFormat="1" applyFont="1" applyBorder="1" applyAlignment="1">
      <alignment horizontal="left" vertical="center"/>
    </xf>
    <xf numFmtId="49" fontId="10" fillId="0" borderId="22" xfId="0" applyNumberFormat="1" applyFont="1" applyBorder="1" applyAlignment="1">
      <alignment horizontal="left" vertical="center" wrapText="1"/>
    </xf>
    <xf numFmtId="49" fontId="10" fillId="0" borderId="8" xfId="4" applyBorder="1" applyProtection="1">
      <alignment horizontal="left" vertical="center"/>
      <protection locked="0"/>
    </xf>
    <xf numFmtId="49" fontId="10" fillId="0" borderId="8" xfId="4" applyBorder="1" applyAlignment="1" applyProtection="1">
      <alignment horizontal="left" vertical="center" wrapText="1"/>
      <protection locked="0"/>
    </xf>
    <xf numFmtId="165" fontId="10" fillId="0" borderId="8" xfId="5" applyFont="1" applyBorder="1" applyProtection="1">
      <protection locked="0"/>
    </xf>
    <xf numFmtId="49" fontId="12" fillId="0" borderId="9" xfId="6" applyNumberFormat="1" applyBorder="1" applyAlignment="1" applyProtection="1">
      <alignment horizontal="left" vertical="center"/>
      <protection locked="0"/>
    </xf>
    <xf numFmtId="49" fontId="10" fillId="0" borderId="0" xfId="4" applyFill="1" applyBorder="1" applyProtection="1">
      <alignment horizontal="left" vertical="center"/>
      <protection locked="0"/>
    </xf>
    <xf numFmtId="164" fontId="3" fillId="3" borderId="8" xfId="0" applyNumberFormat="1" applyFont="1" applyFill="1" applyBorder="1" applyAlignment="1">
      <alignment horizontal="left" vertical="center" wrapText="1"/>
    </xf>
    <xf numFmtId="164" fontId="10" fillId="8" borderId="22" xfId="0" applyNumberFormat="1" applyFont="1" applyFill="1" applyBorder="1" applyAlignment="1">
      <alignment horizontal="left" vertical="center" wrapText="1"/>
    </xf>
    <xf numFmtId="165" fontId="10" fillId="0" borderId="22" xfId="0" applyNumberFormat="1" applyFont="1" applyBorder="1"/>
    <xf numFmtId="165" fontId="10" fillId="0" borderId="22" xfId="0" applyNumberFormat="1" applyFont="1" applyFill="1" applyBorder="1"/>
    <xf numFmtId="49" fontId="10" fillId="0" borderId="0" xfId="0" applyNumberFormat="1" applyFont="1" applyAlignment="1">
      <alignment horizontal="left" vertical="center"/>
    </xf>
    <xf numFmtId="164" fontId="10" fillId="0" borderId="22" xfId="0" applyNumberFormat="1" applyFont="1" applyBorder="1" applyAlignment="1">
      <alignment vertical="center" wrapText="1"/>
    </xf>
    <xf numFmtId="49" fontId="10" fillId="0" borderId="23" xfId="0" applyNumberFormat="1" applyFont="1" applyBorder="1" applyAlignment="1">
      <alignment horizontal="left" vertical="center" wrapText="1"/>
    </xf>
    <xf numFmtId="49" fontId="10" fillId="9" borderId="23" xfId="0" applyNumberFormat="1" applyFont="1" applyFill="1" applyBorder="1" applyAlignment="1">
      <alignment horizontal="left" vertical="center" wrapText="1"/>
    </xf>
    <xf numFmtId="164" fontId="3" fillId="3" borderId="0" xfId="0" applyNumberFormat="1" applyFont="1" applyFill="1" applyBorder="1" applyAlignment="1">
      <alignment horizontal="left" vertical="center" wrapText="1"/>
    </xf>
    <xf numFmtId="49" fontId="10" fillId="0" borderId="0" xfId="0" applyNumberFormat="1" applyFont="1" applyBorder="1" applyAlignment="1">
      <alignment horizontal="left" vertical="center"/>
    </xf>
    <xf numFmtId="0" fontId="13" fillId="0" borderId="22" xfId="0" applyFont="1" applyBorder="1" applyAlignment="1">
      <alignment horizontal="left" vertical="center" wrapText="1"/>
    </xf>
    <xf numFmtId="0" fontId="10" fillId="0" borderId="22" xfId="0" applyFont="1" applyBorder="1" applyAlignment="1">
      <alignment horizontal="left" vertical="center"/>
    </xf>
    <xf numFmtId="165" fontId="9" fillId="0" borderId="0" xfId="0" applyNumberFormat="1" applyFont="1"/>
    <xf numFmtId="0" fontId="3" fillId="3" borderId="8" xfId="0" applyFont="1" applyFill="1" applyBorder="1" applyAlignment="1">
      <alignment horizontal="left" vertical="center" wrapText="1"/>
    </xf>
    <xf numFmtId="0" fontId="10" fillId="0" borderId="22" xfId="0" applyFont="1" applyBorder="1" applyAlignment="1">
      <alignment wrapText="1"/>
    </xf>
    <xf numFmtId="43" fontId="9" fillId="0" borderId="0" xfId="1" applyFont="1"/>
    <xf numFmtId="0" fontId="10" fillId="0" borderId="8" xfId="0" applyFont="1" applyBorder="1" applyAlignment="1">
      <alignment wrapText="1"/>
    </xf>
    <xf numFmtId="0" fontId="14" fillId="0" borderId="8" xfId="0" applyFont="1" applyBorder="1" applyAlignment="1">
      <alignment wrapText="1"/>
    </xf>
    <xf numFmtId="164" fontId="10" fillId="0" borderId="22" xfId="0" applyNumberFormat="1" applyFont="1" applyBorder="1" applyAlignment="1">
      <alignment horizontal="center" vertical="center" wrapText="1"/>
    </xf>
    <xf numFmtId="164" fontId="10" fillId="8" borderId="22" xfId="0" applyNumberFormat="1" applyFont="1" applyFill="1" applyBorder="1" applyAlignment="1">
      <alignment horizontal="center" vertical="center" wrapText="1"/>
    </xf>
    <xf numFmtId="49" fontId="10" fillId="0" borderId="8" xfId="4" applyBorder="1" applyAlignment="1" applyProtection="1">
      <alignment horizontal="center" vertical="center"/>
      <protection locked="0"/>
    </xf>
    <xf numFmtId="49" fontId="10" fillId="0" borderId="8" xfId="4" applyBorder="1" applyAlignment="1" applyProtection="1">
      <alignment horizontal="center" vertical="center" wrapText="1"/>
      <protection locked="0"/>
    </xf>
    <xf numFmtId="165" fontId="10" fillId="0" borderId="8" xfId="5" applyFont="1" applyBorder="1" applyAlignment="1" applyProtection="1">
      <alignment vertical="center"/>
      <protection locked="0"/>
    </xf>
    <xf numFmtId="0" fontId="9" fillId="0" borderId="0" xfId="0" applyFont="1"/>
    <xf numFmtId="49" fontId="10" fillId="0" borderId="8" xfId="4" applyFont="1" applyBorder="1" applyProtection="1">
      <alignment horizontal="left" vertical="center"/>
      <protection locked="0"/>
    </xf>
    <xf numFmtId="0" fontId="15" fillId="0" borderId="0" xfId="0" applyFont="1" applyAlignment="1">
      <alignment horizontal="justify" vertical="center"/>
    </xf>
    <xf numFmtId="49" fontId="10" fillId="0" borderId="24" xfId="4" applyFont="1" applyBorder="1" applyAlignment="1" applyProtection="1">
      <alignment horizontal="left" vertical="center" wrapText="1"/>
      <protection locked="0"/>
    </xf>
    <xf numFmtId="49" fontId="10" fillId="0" borderId="8" xfId="4" applyFont="1" applyBorder="1" applyAlignment="1" applyProtection="1">
      <alignment horizontal="left" vertical="center" wrapText="1"/>
      <protection locked="0"/>
    </xf>
    <xf numFmtId="0" fontId="0" fillId="0" borderId="8" xfId="0" applyBorder="1" applyAlignment="1">
      <alignment wrapText="1"/>
    </xf>
    <xf numFmtId="49" fontId="3" fillId="3" borderId="8" xfId="4" applyFont="1" applyFill="1" applyBorder="1" applyAlignment="1" applyProtection="1">
      <alignment vertical="center" wrapText="1"/>
      <protection locked="0"/>
    </xf>
    <xf numFmtId="0" fontId="10" fillId="3" borderId="8" xfId="0" applyFont="1" applyFill="1" applyBorder="1" applyAlignment="1">
      <alignment wrapText="1"/>
    </xf>
    <xf numFmtId="0" fontId="10" fillId="3" borderId="8" xfId="0" applyFont="1" applyFill="1" applyBorder="1" applyAlignment="1">
      <alignment vertical="center" wrapText="1"/>
    </xf>
    <xf numFmtId="0" fontId="16" fillId="3" borderId="8" xfId="0" applyFont="1" applyFill="1" applyBorder="1" applyAlignment="1">
      <alignment vertical="center" wrapText="1"/>
    </xf>
    <xf numFmtId="0" fontId="16" fillId="3" borderId="8" xfId="0" applyFont="1" applyFill="1" applyBorder="1" applyAlignment="1">
      <alignment horizontal="justify" vertical="center" wrapText="1"/>
    </xf>
    <xf numFmtId="0" fontId="16" fillId="3" borderId="8" xfId="0" applyFont="1" applyFill="1" applyBorder="1" applyAlignment="1">
      <alignment horizontal="left" vertical="center" wrapText="1" readingOrder="1"/>
    </xf>
    <xf numFmtId="0" fontId="10" fillId="3" borderId="8" xfId="0" applyFont="1" applyFill="1" applyBorder="1" applyAlignment="1">
      <alignment horizontal="justify" vertical="center" wrapText="1"/>
    </xf>
    <xf numFmtId="43" fontId="0" fillId="0" borderId="0" xfId="1" applyFont="1"/>
    <xf numFmtId="164" fontId="10" fillId="3" borderId="8" xfId="0" applyNumberFormat="1" applyFont="1" applyFill="1" applyBorder="1" applyAlignment="1">
      <alignment vertical="center" wrapText="1"/>
    </xf>
    <xf numFmtId="49" fontId="10" fillId="3" borderId="8" xfId="4" applyFill="1" applyBorder="1" applyAlignment="1" applyProtection="1">
      <alignment horizontal="left" vertical="center" wrapText="1"/>
      <protection locked="0"/>
    </xf>
    <xf numFmtId="49" fontId="10" fillId="3" borderId="8" xfId="4" applyFont="1" applyFill="1" applyBorder="1" applyAlignment="1" applyProtection="1">
      <alignment vertical="center" wrapText="1"/>
      <protection locked="0"/>
    </xf>
    <xf numFmtId="166" fontId="3" fillId="3" borderId="8" xfId="4" applyNumberFormat="1" applyFont="1" applyFill="1" applyBorder="1" applyAlignment="1" applyProtection="1">
      <alignment horizontal="left" vertical="center" wrapText="1"/>
      <protection locked="0"/>
    </xf>
    <xf numFmtId="166" fontId="3" fillId="3" borderId="8" xfId="4" applyNumberFormat="1" applyFont="1" applyFill="1" applyBorder="1" applyAlignment="1" applyProtection="1">
      <alignment vertical="center" wrapText="1"/>
      <protection locked="0"/>
    </xf>
    <xf numFmtId="166" fontId="3" fillId="3" borderId="8" xfId="7" applyNumberFormat="1" applyFont="1" applyFill="1" applyBorder="1" applyAlignment="1" applyProtection="1">
      <alignment horizontal="center" vertical="center" wrapText="1"/>
      <protection locked="0"/>
    </xf>
    <xf numFmtId="49" fontId="3" fillId="3" borderId="8" xfId="4" applyFont="1" applyFill="1" applyBorder="1" applyAlignment="1" applyProtection="1">
      <alignment horizontal="left" vertical="center" wrapText="1"/>
      <protection locked="0"/>
    </xf>
    <xf numFmtId="0" fontId="16" fillId="10" borderId="8" xfId="0" applyFont="1" applyFill="1" applyBorder="1" applyAlignment="1">
      <alignment vertical="center" wrapText="1"/>
    </xf>
    <xf numFmtId="164" fontId="18" fillId="3" borderId="8" xfId="0" applyNumberFormat="1" applyFont="1" applyFill="1" applyBorder="1" applyAlignment="1">
      <alignment horizontal="left" vertical="center" wrapText="1"/>
    </xf>
    <xf numFmtId="166" fontId="3" fillId="3" borderId="8" xfId="7" applyNumberFormat="1" applyFont="1" applyFill="1" applyBorder="1" applyAlignment="1" applyProtection="1">
      <alignment horizontal="left" vertical="center" wrapText="1"/>
      <protection locked="0"/>
    </xf>
    <xf numFmtId="0" fontId="10" fillId="3" borderId="8" xfId="0" applyNumberFormat="1" applyFont="1" applyFill="1" applyBorder="1" applyAlignment="1">
      <alignment horizontal="left" vertical="center" wrapText="1"/>
    </xf>
    <xf numFmtId="164" fontId="10" fillId="0" borderId="19" xfId="0" applyNumberFormat="1" applyFont="1" applyBorder="1" applyAlignment="1">
      <alignment horizontal="left" vertical="center" wrapText="1"/>
    </xf>
    <xf numFmtId="164" fontId="10" fillId="0" borderId="8" xfId="0" applyNumberFormat="1" applyFont="1" applyBorder="1" applyAlignment="1">
      <alignment horizontal="left" vertical="center" wrapText="1"/>
    </xf>
    <xf numFmtId="0" fontId="3" fillId="0" borderId="8" xfId="0" applyFont="1" applyBorder="1" applyAlignment="1">
      <alignment horizontal="center" vertical="center" wrapText="1"/>
    </xf>
    <xf numFmtId="0" fontId="10" fillId="0" borderId="8" xfId="0" applyFont="1" applyBorder="1" applyAlignment="1">
      <alignment horizontal="left" vertical="center" wrapText="1"/>
    </xf>
    <xf numFmtId="164" fontId="3" fillId="11" borderId="8" xfId="0" applyNumberFormat="1" applyFont="1" applyFill="1" applyBorder="1" applyAlignment="1">
      <alignment horizontal="left" vertical="center" wrapText="1"/>
    </xf>
    <xf numFmtId="49" fontId="10" fillId="11" borderId="8" xfId="1" applyNumberFormat="1" applyFont="1" applyFill="1" applyBorder="1" applyAlignment="1">
      <alignment horizontal="center" vertical="center" wrapText="1"/>
    </xf>
    <xf numFmtId="164" fontId="10" fillId="11" borderId="8" xfId="0" applyNumberFormat="1" applyFont="1" applyFill="1" applyBorder="1" applyAlignment="1">
      <alignment horizontal="justify" vertical="center" wrapText="1"/>
    </xf>
    <xf numFmtId="49" fontId="10" fillId="0" borderId="8" xfId="4" applyFill="1" applyBorder="1" applyAlignment="1" applyProtection="1">
      <alignment horizontal="center" vertical="center"/>
      <protection locked="0"/>
    </xf>
    <xf numFmtId="167" fontId="10" fillId="0" borderId="8" xfId="4" applyNumberFormat="1" applyFill="1" applyBorder="1" applyAlignment="1" applyProtection="1">
      <alignment horizontal="center" vertical="center"/>
      <protection locked="0"/>
    </xf>
    <xf numFmtId="49" fontId="10" fillId="0" borderId="8" xfId="4" applyFill="1" applyBorder="1" applyAlignment="1" applyProtection="1">
      <alignment horizontal="center" vertical="center" wrapText="1"/>
      <protection locked="0"/>
    </xf>
    <xf numFmtId="165" fontId="10" fillId="0" borderId="8" xfId="5" applyFont="1" applyFill="1" applyBorder="1" applyAlignment="1" applyProtection="1">
      <alignment horizontal="center" vertical="center"/>
      <protection locked="0"/>
    </xf>
    <xf numFmtId="49" fontId="10" fillId="0" borderId="8" xfId="4" applyFill="1" applyBorder="1" applyProtection="1">
      <alignment horizontal="left" vertical="center"/>
      <protection locked="0"/>
    </xf>
    <xf numFmtId="49" fontId="10" fillId="0" borderId="8" xfId="4" applyFill="1" applyBorder="1" applyAlignment="1" applyProtection="1">
      <alignment horizontal="left" vertical="center" wrapText="1"/>
      <protection locked="0"/>
    </xf>
    <xf numFmtId="49" fontId="19" fillId="0" borderId="9" xfId="8" applyNumberFormat="1" applyFont="1" applyFill="1" applyBorder="1" applyAlignment="1" applyProtection="1">
      <alignment horizontal="center" vertical="center" wrapText="1"/>
      <protection locked="0"/>
    </xf>
    <xf numFmtId="164" fontId="10" fillId="11" borderId="8" xfId="0" applyNumberFormat="1" applyFont="1" applyFill="1" applyBorder="1" applyAlignment="1">
      <alignment horizontal="center" vertical="center" wrapText="1"/>
    </xf>
    <xf numFmtId="1" fontId="10" fillId="0" borderId="8" xfId="4" applyNumberFormat="1" applyFill="1" applyBorder="1" applyAlignment="1" applyProtection="1">
      <alignment horizontal="center" vertical="center"/>
      <protection locked="0"/>
    </xf>
    <xf numFmtId="164" fontId="10" fillId="0" borderId="8" xfId="0" applyNumberFormat="1" applyFont="1" applyBorder="1" applyAlignment="1">
      <alignment horizontal="center" vertical="center" wrapText="1"/>
    </xf>
    <xf numFmtId="164" fontId="10" fillId="0" borderId="8" xfId="0" applyNumberFormat="1" applyFont="1" applyBorder="1" applyAlignment="1">
      <alignment horizontal="justify" vertical="center" wrapText="1"/>
    </xf>
    <xf numFmtId="164" fontId="3" fillId="0" borderId="8" xfId="0" applyNumberFormat="1" applyFont="1" applyBorder="1" applyAlignment="1">
      <alignment horizontal="justify" vertical="center" wrapText="1"/>
    </xf>
    <xf numFmtId="49" fontId="10" fillId="11" borderId="8" xfId="4" applyFill="1" applyBorder="1" applyAlignment="1" applyProtection="1">
      <alignment horizontal="center" vertical="center"/>
      <protection locked="0"/>
    </xf>
    <xf numFmtId="49" fontId="10" fillId="11" borderId="8" xfId="4" applyFill="1" applyBorder="1" applyAlignment="1" applyProtection="1">
      <alignment horizontal="justify" vertical="center"/>
      <protection locked="0"/>
    </xf>
    <xf numFmtId="49" fontId="10" fillId="11" borderId="8" xfId="4" applyFont="1" applyFill="1" applyBorder="1" applyAlignment="1" applyProtection="1">
      <alignment horizontal="left" vertical="center" wrapText="1"/>
      <protection locked="0"/>
    </xf>
    <xf numFmtId="49" fontId="10" fillId="11" borderId="8" xfId="4" applyFill="1" applyBorder="1" applyAlignment="1" applyProtection="1">
      <alignment horizontal="justify" vertical="center" wrapText="1"/>
      <protection locked="0"/>
    </xf>
    <xf numFmtId="49" fontId="10" fillId="0" borderId="8" xfId="4" applyFill="1" applyBorder="1" applyAlignment="1" applyProtection="1">
      <alignment horizontal="justify" vertical="center" wrapText="1"/>
      <protection locked="0"/>
    </xf>
    <xf numFmtId="49" fontId="10" fillId="0" borderId="8" xfId="4" applyFill="1" applyBorder="1" applyAlignment="1" applyProtection="1">
      <alignment horizontal="justify" vertical="center"/>
      <protection locked="0"/>
    </xf>
    <xf numFmtId="164" fontId="3" fillId="0" borderId="8" xfId="0" applyNumberFormat="1" applyFont="1" applyBorder="1" applyAlignment="1">
      <alignment horizontal="center" vertical="center" wrapText="1"/>
    </xf>
    <xf numFmtId="49" fontId="10" fillId="11" borderId="8" xfId="4" applyFont="1" applyFill="1" applyBorder="1" applyProtection="1">
      <alignment horizontal="left" vertical="center"/>
      <protection locked="0"/>
    </xf>
    <xf numFmtId="49" fontId="10" fillId="12" borderId="8" xfId="4" applyFont="1" applyFill="1" applyBorder="1" applyProtection="1">
      <alignment horizontal="left" vertical="center"/>
      <protection locked="0"/>
    </xf>
    <xf numFmtId="164" fontId="10" fillId="13" borderId="8" xfId="0" applyNumberFormat="1" applyFont="1" applyFill="1" applyBorder="1" applyAlignment="1">
      <alignment horizontal="left" vertical="center" wrapText="1"/>
    </xf>
    <xf numFmtId="49" fontId="10" fillId="0" borderId="8" xfId="4" applyFont="1" applyBorder="1" applyAlignment="1" applyProtection="1">
      <alignment horizontal="center" vertical="center"/>
      <protection locked="0"/>
    </xf>
    <xf numFmtId="164" fontId="10" fillId="0" borderId="19" xfId="0" applyNumberFormat="1" applyFont="1" applyFill="1" applyBorder="1" applyAlignment="1">
      <alignment horizontal="left" vertical="center" wrapText="1"/>
    </xf>
    <xf numFmtId="0" fontId="10" fillId="0" borderId="24" xfId="0" applyFont="1" applyBorder="1" applyAlignment="1">
      <alignment horizontal="center" vertical="center" wrapText="1"/>
    </xf>
    <xf numFmtId="0" fontId="10" fillId="3" borderId="24" xfId="0" applyFont="1" applyFill="1" applyBorder="1" applyAlignment="1">
      <alignment horizontal="center" vertical="center" wrapText="1"/>
    </xf>
    <xf numFmtId="0" fontId="9" fillId="0" borderId="8" xfId="0" applyFont="1" applyBorder="1"/>
    <xf numFmtId="164" fontId="10" fillId="8" borderId="8" xfId="0" applyNumberFormat="1" applyFont="1" applyFill="1" applyBorder="1" applyAlignment="1">
      <alignment vertical="center" wrapText="1"/>
    </xf>
    <xf numFmtId="165" fontId="10" fillId="0" borderId="0" xfId="5" applyFont="1" applyFill="1" applyBorder="1" applyProtection="1">
      <protection locked="0"/>
    </xf>
    <xf numFmtId="165" fontId="0" fillId="0" borderId="0" xfId="0" applyNumberFormat="1"/>
  </cellXfs>
  <cellStyles count="9">
    <cellStyle name="BodyStyle 2" xfId="4"/>
    <cellStyle name="Currency" xfId="5"/>
    <cellStyle name="Énfasis1" xfId="2" builtinId="29"/>
    <cellStyle name="HeaderStyle" xfId="3"/>
    <cellStyle name="Hipervínculo" xfId="6" builtinId="8"/>
    <cellStyle name="Hipervínculo 2" xfId="8"/>
    <cellStyle name="Millares" xfId="1" builtinId="3"/>
    <cellStyle name="Normal" xfId="0" builtinId="0"/>
    <cellStyle name="Normal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763120</xdr:colOff>
      <xdr:row>1</xdr:row>
      <xdr:rowOff>183216</xdr:rowOff>
    </xdr:from>
    <xdr:to>
      <xdr:col>1</xdr:col>
      <xdr:colOff>2250701</xdr:colOff>
      <xdr:row>3</xdr:row>
      <xdr:rowOff>220755</xdr:rowOff>
    </xdr:to>
    <xdr:pic>
      <xdr:nvPicPr>
        <xdr:cNvPr id="2" name="1 Imagen" descr="C:\Users\usuario\Documents\logo_INSOR.png">
          <a:extLst>
            <a:ext uri="{FF2B5EF4-FFF2-40B4-BE49-F238E27FC236}">
              <a16:creationId xmlns:a16="http://schemas.microsoft.com/office/drawing/2014/main" id="{5D558CA6-23FE-4AD5-A9D0-79F71771482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125070" y="383241"/>
          <a:ext cx="1487581" cy="72333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MI%20PC/INSOR/PLAN%20ANUAL%20DE%20ADQUISICIONES%202023/FODE09FORMATO%20DE%20PLAN%20ANUAL%20DE%20ADQUISICIONES_V6%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ramos/Downloads/PLAN%20ANUAL%20DE%20ADQUISICIONES%20SGE%202023%202812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A"/>
      <sheetName val="TD ASIGNADO"/>
      <sheetName val="TD CADENA DE VALOR"/>
      <sheetName val="ENERO"/>
      <sheetName val="Hoja1"/>
      <sheetName val="Hoja2"/>
    </sheetNames>
    <sheetDataSet>
      <sheetData sheetId="0"/>
      <sheetData sheetId="1"/>
      <sheetData sheetId="2"/>
      <sheetData sheetId="3"/>
      <sheetData sheetId="4">
        <row r="3">
          <cell r="B3" t="str">
            <v>P22037004</v>
          </cell>
        </row>
        <row r="4">
          <cell r="B4" t="str">
            <v>P22037005</v>
          </cell>
        </row>
        <row r="5">
          <cell r="B5" t="str">
            <v>P22037006</v>
          </cell>
        </row>
        <row r="6">
          <cell r="B6" t="str">
            <v>P22997006</v>
          </cell>
        </row>
        <row r="7">
          <cell r="B7" t="str">
            <v>P22997007</v>
          </cell>
        </row>
        <row r="8">
          <cell r="B8" t="str">
            <v>Funcionamiento</v>
          </cell>
        </row>
        <row r="26">
          <cell r="AD26" t="str">
            <v>Discapacidad e inclusión social</v>
          </cell>
        </row>
        <row r="27">
          <cell r="AD27" t="str">
            <v>Tecnologías de la información telecomunicaciones</v>
          </cell>
        </row>
        <row r="28">
          <cell r="AD28" t="str">
            <v>Grupos étnicos</v>
          </cell>
        </row>
        <row r="29">
          <cell r="AD29" t="str">
            <v>Equidad de la mujer</v>
          </cell>
        </row>
        <row r="30">
          <cell r="AD30" t="str">
            <v>Construcción de paz</v>
          </cell>
        </row>
        <row r="31">
          <cell r="AD31" t="str">
            <v>Victimas</v>
          </cell>
        </row>
        <row r="32">
          <cell r="AD32" t="str">
            <v>Desplazados</v>
          </cell>
        </row>
      </sheetData>
      <sheetData sheetId="5">
        <row r="2">
          <cell r="A2" t="str">
            <v>TALENTO HUMANO</v>
          </cell>
          <cell r="B2" t="str">
            <v>DIMEN1</v>
          </cell>
          <cell r="E2" t="str">
            <v xml:space="preserve">NACIÓN </v>
          </cell>
          <cell r="G2" t="str">
            <v>ACUERDO MARCO</v>
          </cell>
          <cell r="K2" t="str">
            <v xml:space="preserve">ENERO </v>
          </cell>
          <cell r="M2" t="str">
            <v>DIRECCIÓN GENERAL</v>
          </cell>
        </row>
        <row r="3">
          <cell r="A3" t="str">
            <v>DIRECCIONAMIENTO ESTRATÉGICO Y PLANEACIÓN</v>
          </cell>
          <cell r="B3" t="str">
            <v>DIMEN2</v>
          </cell>
          <cell r="E3" t="str">
            <v>PROPIOS - 20</v>
          </cell>
          <cell r="G3" t="str">
            <v>CONTRATACIÓN DIRECTA</v>
          </cell>
          <cell r="K3" t="str">
            <v>FEBRERO</v>
          </cell>
          <cell r="M3" t="str">
            <v>OFICINA ASESORA DE PLANEACION Y SISTEMAS</v>
          </cell>
        </row>
        <row r="4">
          <cell r="A4" t="str">
            <v>DIRECCIONAMIENTO ESTRATÉGICO Y PLANEACIÓN - MISIONAL GESTIÓN EDUCATIVA</v>
          </cell>
          <cell r="B4" t="str">
            <v>DIMEN2A</v>
          </cell>
          <cell r="E4" t="str">
            <v>PROPIOS - 21</v>
          </cell>
          <cell r="G4" t="str">
            <v>MINIMA CUANTIA</v>
          </cell>
          <cell r="K4" t="str">
            <v>MARZO</v>
          </cell>
          <cell r="M4" t="str">
            <v>OAPS - RELACIONAMIENTO CON EL CIUDADANO</v>
          </cell>
        </row>
        <row r="5">
          <cell r="A5" t="str">
            <v>DIRECCIONAMIENTO ESTRATÉGICO Y PLANEACIÓN - MISIONAL PROMOCIÓN Y DESARROLLO</v>
          </cell>
          <cell r="B5" t="str">
            <v>DIMEN2B</v>
          </cell>
          <cell r="G5" t="str">
            <v>SELECCIÓN ABREVIADA ACUERDO MARCO</v>
          </cell>
          <cell r="K5" t="str">
            <v>ABRIL</v>
          </cell>
          <cell r="M5" t="str">
            <v>OFICINA ASESORA JURÍDICA</v>
          </cell>
        </row>
        <row r="6">
          <cell r="A6" t="str">
            <v>GESTIÓN CON VALORES PARA RESULTADO</v>
          </cell>
          <cell r="B6" t="str">
            <v>DIMEN3</v>
          </cell>
          <cell r="G6" t="str">
            <v>SELECCIÓN ABREVIADA SUBASTA INVERSA</v>
          </cell>
          <cell r="K6" t="str">
            <v>MAYO</v>
          </cell>
          <cell r="M6" t="str">
            <v>OFICINA DE CONTROL INTERNO</v>
          </cell>
        </row>
        <row r="7">
          <cell r="A7" t="str">
            <v>EVALUACIÓN DE RESULTADOS</v>
          </cell>
          <cell r="B7" t="str">
            <v>DIMEN4</v>
          </cell>
          <cell r="E7" t="str">
            <v>SI</v>
          </cell>
          <cell r="K7" t="str">
            <v>JUNIO</v>
          </cell>
          <cell r="M7" t="str">
            <v>SECRETARIA GENERAL </v>
          </cell>
        </row>
        <row r="8">
          <cell r="A8" t="str">
            <v>INFORMACIÓN Y COMUNICACIÓN</v>
          </cell>
          <cell r="B8" t="str">
            <v>DIMEN5</v>
          </cell>
          <cell r="E8" t="str">
            <v>NO</v>
          </cell>
          <cell r="K8" t="str">
            <v>JULIO</v>
          </cell>
          <cell r="M8" t="str">
            <v>SECRETARIA GENERAL - ASUNTOS DISCIPLINARIOS</v>
          </cell>
        </row>
        <row r="9">
          <cell r="A9" t="str">
            <v>GESTIÓN DEL CONOCIMIENTO</v>
          </cell>
          <cell r="B9" t="str">
            <v>DIMEN6</v>
          </cell>
          <cell r="K9" t="str">
            <v>AGOSTO</v>
          </cell>
          <cell r="M9" t="str">
            <v>SECRETARIA GENERAL - CONTRATACIÓN</v>
          </cell>
        </row>
        <row r="10">
          <cell r="A10" t="str">
            <v>GESTIÓN CONTROL INTERNO</v>
          </cell>
          <cell r="B10" t="str">
            <v>DIMEN7</v>
          </cell>
          <cell r="K10" t="str">
            <v>SEPTIEMBRE</v>
          </cell>
          <cell r="M10" t="str">
            <v>SG - GESTION DE BIENES Y SERVICIOS</v>
          </cell>
        </row>
        <row r="11">
          <cell r="K11" t="str">
            <v>OCTUBRE</v>
          </cell>
          <cell r="M11" t="str">
            <v>SG - GRUPO FINANCIERA</v>
          </cell>
        </row>
        <row r="12">
          <cell r="K12" t="str">
            <v>NOVIEMBRE</v>
          </cell>
          <cell r="M12" t="str">
            <v>SG- TALENTO HUMANO</v>
          </cell>
        </row>
        <row r="13">
          <cell r="K13" t="str">
            <v>DICIEMBRE</v>
          </cell>
          <cell r="M13" t="str">
            <v>SUBDIRECCION DE GESTION EDUCATIVA</v>
          </cell>
        </row>
        <row r="14">
          <cell r="M14" t="str">
            <v>SGE - COMUNICACIONES</v>
          </cell>
        </row>
        <row r="15">
          <cell r="M15" t="str">
            <v>SGE - CONTENIDOS EDUCATIVOS ACCESIBLES</v>
          </cell>
        </row>
        <row r="16">
          <cell r="M16" t="str">
            <v>SGE - DIRECCIÓN GENERAL</v>
          </cell>
        </row>
        <row r="17">
          <cell r="M17" t="str">
            <v>SGE - GESTIÓN TERRITORIAL</v>
          </cell>
        </row>
        <row r="18">
          <cell r="M18" t="str">
            <v>SGE - OFICINA ASESORA JURÍDICA</v>
          </cell>
        </row>
        <row r="19">
          <cell r="M19" t="str">
            <v>SGE - TRAYECTORIAS EDUCATIVAS COMPLETAS Y CUALIFICACIÓN DE ACTORES</v>
          </cell>
        </row>
        <row r="20">
          <cell r="M20" t="str">
            <v>SUBDIRECCION DE PROMOCION Y DESARROLLO</v>
          </cell>
        </row>
        <row r="21">
          <cell r="M21" t="str">
            <v>SPD - COMUNICACIONES</v>
          </cell>
        </row>
        <row r="22">
          <cell r="M22" t="str">
            <v>SPD - DIRECCIÓN GENERAL</v>
          </cell>
        </row>
        <row r="23">
          <cell r="M23" t="str">
            <v>SPD - INFORMACIÓN Y CONTENIDOS ACCESIBLES</v>
          </cell>
        </row>
        <row r="24">
          <cell r="M24" t="str">
            <v>SPD - INSORLAB</v>
          </cell>
        </row>
        <row r="25">
          <cell r="M25" t="str">
            <v>SPD - LENGUAJE CULTURA Y COMUNICACIÒN </v>
          </cell>
        </row>
        <row r="26">
          <cell r="A26" t="str">
            <v>FUNCIONAMIENTO</v>
          </cell>
          <cell r="M26" t="str">
            <v>SPD - OFICINA ASESORA JURÍDICA</v>
          </cell>
        </row>
        <row r="27">
          <cell r="A27" t="str">
            <v>INVERSIÓN</v>
          </cell>
          <cell r="M27" t="str">
            <v>SPD - PROMOCIÓN Y ARTICULACIÓN PARA EL ACCESO AL GOCE EFECTIVO DE DERECHOS</v>
          </cell>
        </row>
        <row r="28">
          <cell r="F28" t="str">
            <v>A-02-02-01-002-008</v>
          </cell>
          <cell r="G28" t="str">
            <v>DOTACIÓN (PRENDAS DE VESTIR Y CALZADO)</v>
          </cell>
        </row>
        <row r="29">
          <cell r="F29" t="str">
            <v>A-02-02-01-003-002</v>
          </cell>
          <cell r="G29" t="str">
            <v>PASTA O PULPA, PAPEL Y PRODUCTOS DE PAPEL; IMPRESOS Y ARTÍCULOS RELACIONADOS</v>
          </cell>
        </row>
        <row r="30">
          <cell r="F30" t="str">
            <v>A-02-02-01-003-003</v>
          </cell>
          <cell r="G30" t="str">
            <v>PRODUCTOS DE HORNOS DE COQUE; PRODUCTOS DE REFINACIÓN DE PETRÓLEO Y COMBUSTIBLE NUCLEAR</v>
          </cell>
        </row>
        <row r="31">
          <cell r="F31" t="str">
            <v>A-02-02-01-003-004</v>
          </cell>
          <cell r="G31" t="str">
            <v>QUÍMICOS BÁSICOS</v>
          </cell>
        </row>
        <row r="32">
          <cell r="F32" t="str">
            <v>A-02-02-01-003-005</v>
          </cell>
          <cell r="G32" t="str">
            <v>OTROS PRODUCTOS QUÍMICOS; FIBRAS ARTIFICIALES (O FIBRAS INDUSTRIALES HECHAS POR EL HOMBRE)</v>
          </cell>
        </row>
        <row r="33">
          <cell r="F33" t="str">
            <v>A-02-02-01-003-008</v>
          </cell>
          <cell r="G33" t="str">
            <v>OTROS BIENES TRANSPORTABLES N.C.P.</v>
          </cell>
        </row>
        <row r="34">
          <cell r="F34" t="str">
            <v>A-02-02-01-004-002</v>
          </cell>
          <cell r="G34" t="str">
            <v>PRODUCTOS METÁLICOS ELABORADOS (EXCEPTO MAQUINARIA Y EQUIPO)</v>
          </cell>
        </row>
        <row r="35">
          <cell r="F35" t="str">
            <v>A-02-02-01-004-007</v>
          </cell>
          <cell r="G35" t="str">
            <v>EQUIPO Y APARATOS DE RADIO, TELEVISIÓN Y COMUNICACIONES</v>
          </cell>
        </row>
        <row r="36">
          <cell r="F36" t="str">
            <v>A-02-02-02-005-004</v>
          </cell>
          <cell r="G36" t="str">
            <v>SERVICIOS DE CONSTRUCCIÓN</v>
          </cell>
        </row>
        <row r="37">
          <cell r="F37" t="str">
            <v>A-02-02-02-006-004</v>
          </cell>
          <cell r="G37" t="str">
            <v>SERVICIOS DE TRANSPORTE DE PASAJEROS</v>
          </cell>
        </row>
        <row r="38">
          <cell r="F38" t="str">
            <v>A-02-02-02-006-008</v>
          </cell>
          <cell r="G38" t="str">
            <v>SERVICIOS POSTALES Y DE MENSAJERÍA</v>
          </cell>
        </row>
        <row r="39">
          <cell r="F39" t="str">
            <v>A-02-02-02-006-009</v>
          </cell>
          <cell r="G39" t="str">
            <v>SERVICIOS DE DISTRIBUCIÓN DE ELECTRICIDAD, GAS Y AGUA (POR CUENTA PROPIA)</v>
          </cell>
        </row>
        <row r="40">
          <cell r="F40" t="str">
            <v>A-02-02-02-007-001</v>
          </cell>
          <cell r="G40" t="str">
            <v>SERVICIOS FINANCIEROS Y SERVICIOS CONEXOS</v>
          </cell>
        </row>
        <row r="41">
          <cell r="F41" t="str">
            <v>A-02-02-02-008-002</v>
          </cell>
          <cell r="G41" t="str">
            <v>SERVICIOS JURÍDICOS Y CONTABLES</v>
          </cell>
        </row>
        <row r="42">
          <cell r="F42" t="str">
            <v>A-02-02-02-008-003</v>
          </cell>
          <cell r="G42" t="str">
            <v>OTROS SERVICIOS PROFESIONALES, CIENTÍFICOS Y TÉCNICOS</v>
          </cell>
        </row>
        <row r="43">
          <cell r="F43" t="str">
            <v>A-02-02-02-008-004</v>
          </cell>
          <cell r="G43" t="str">
            <v>SERVICIOS DE TELECOMUNICACIONES, TRANSMISIÓN Y SUMINISTRO DE INFORMACIÓN</v>
          </cell>
        </row>
        <row r="44">
          <cell r="F44" t="str">
            <v>A-02-02-02-008-005</v>
          </cell>
          <cell r="G44" t="str">
            <v>SERVICIOS DE SOPORTE</v>
          </cell>
        </row>
        <row r="45">
          <cell r="F45" t="str">
            <v>A-02-02-02-008-007</v>
          </cell>
          <cell r="G45" t="str">
            <v>SERVICIOS DE MANTENIMIENTO, REPARACIÓN E INSTALACIÓN (EXCEPTO SERVICIOS DE CONSTRUCCIÓN)</v>
          </cell>
        </row>
        <row r="46">
          <cell r="F46" t="str">
            <v>A-02-02-02-009-003</v>
          </cell>
          <cell r="G46" t="str">
            <v>SERVICIOS PARA EL CUIDADO DE LA SALUD HUMANA Y SERVICIOS SOCIALES</v>
          </cell>
        </row>
        <row r="47">
          <cell r="F47" t="str">
            <v>A-02-02-02-009-004</v>
          </cell>
          <cell r="G47" t="str">
            <v>SERVICIOS DE ALCANTARILLADO, RECOLECCIÓN, TRATAMIENTO Y DISPOSICIÓN DE DESECHOS Y OTROS SERVICIOS DE SANEAMIENTO AMBIENTAL</v>
          </cell>
        </row>
        <row r="48">
          <cell r="F48" t="str">
            <v>A-02-02-02-009-006</v>
          </cell>
          <cell r="G48" t="str">
            <v>SERVICIOS DE ESPARCIMIENTO, CULTURALES Y DEPORTIVOS</v>
          </cell>
        </row>
        <row r="49">
          <cell r="F49" t="str">
            <v>A-02-02-02-010</v>
          </cell>
          <cell r="G49" t="str">
            <v>VIÁTICOS DE LOS FUNCIONARIOS EN COMISIÓN</v>
          </cell>
        </row>
        <row r="79">
          <cell r="F79" t="str">
            <v>PROD2203013</v>
          </cell>
          <cell r="G79" t="str">
            <v>PROD2203021</v>
          </cell>
        </row>
        <row r="80">
          <cell r="F80" t="str">
            <v>2.13 Desarrollo de propuestas y proyectos de diseño, evaluación o innovación educativa requeridos para el mejoramiento de los procesos educativos y la planeación lingüística de la LSC</v>
          </cell>
          <cell r="G80" t="str">
            <v>2.15 Garantizar la infraestructura tecnológica necesaria para la implementación de ambientes virtuales de aprendizaje</v>
          </cell>
        </row>
        <row r="81">
          <cell r="F81" t="str">
            <v>2.14 Desarrollo, ejecución y seguimiento de los proyectos programados para el mejoramiento de los procesos educativos y la planeación lingüística de la LSC</v>
          </cell>
          <cell r="G81" t="str">
            <v>2.16 Diseñar, construir y actualizar ambientes virtuales de aprendizaje en el INSOR</v>
          </cell>
        </row>
        <row r="82">
          <cell r="G82" t="str">
            <v>2.17 Elaboración, producción y edición de contenidos educativos accesibles para la población sorda</v>
          </cell>
        </row>
        <row r="83">
          <cell r="G83" t="str">
            <v>2.18 Publicación y seguimiento de los contenidos educativos accesibles en ambientes virtuales de aprendizaje del INSOR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FORMATO PAA"/>
      <sheetName val="Hoja1"/>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uz.l&#243;pez@insor.gov.co" TargetMode="External"/><Relationship Id="rId21" Type="http://schemas.openxmlformats.org/officeDocument/2006/relationships/hyperlink" Target="mailto:johana.camargo@insor.gov.co" TargetMode="External"/><Relationship Id="rId42" Type="http://schemas.openxmlformats.org/officeDocument/2006/relationships/hyperlink" Target="mailto:adriana.rojas@insor.gov.co" TargetMode="External"/><Relationship Id="rId63" Type="http://schemas.openxmlformats.org/officeDocument/2006/relationships/hyperlink" Target="mailto:adriana.rojas@insor.gov.co" TargetMode="External"/><Relationship Id="rId84" Type="http://schemas.openxmlformats.org/officeDocument/2006/relationships/hyperlink" Target="mailto:nestor.rosas@insor.gov.co" TargetMode="External"/><Relationship Id="rId138" Type="http://schemas.openxmlformats.org/officeDocument/2006/relationships/hyperlink" Target="mailto:luz.l&#243;pez@insor.gov.co" TargetMode="External"/><Relationship Id="rId159" Type="http://schemas.openxmlformats.org/officeDocument/2006/relationships/hyperlink" Target="mailto:luz.l&#243;pez@insor.gov.co" TargetMode="External"/><Relationship Id="rId107" Type="http://schemas.openxmlformats.org/officeDocument/2006/relationships/hyperlink" Target="mailto:luz.l&#243;pez@insor.gov.co" TargetMode="External"/><Relationship Id="rId11" Type="http://schemas.openxmlformats.org/officeDocument/2006/relationships/hyperlink" Target="mailto:cilia.guio@insor.gov.co" TargetMode="External"/><Relationship Id="rId32" Type="http://schemas.openxmlformats.org/officeDocument/2006/relationships/hyperlink" Target="mailto:adriana.rojas@insor.gov.co" TargetMode="External"/><Relationship Id="rId53" Type="http://schemas.openxmlformats.org/officeDocument/2006/relationships/hyperlink" Target="mailto:adriana.rojas@insor.gov.co" TargetMode="External"/><Relationship Id="rId74" Type="http://schemas.openxmlformats.org/officeDocument/2006/relationships/hyperlink" Target="mailto:adriana.rojas@insor.gov.co" TargetMode="External"/><Relationship Id="rId128" Type="http://schemas.openxmlformats.org/officeDocument/2006/relationships/hyperlink" Target="mailto:luz.l&#243;pez@insor.gov.co" TargetMode="External"/><Relationship Id="rId149" Type="http://schemas.openxmlformats.org/officeDocument/2006/relationships/hyperlink" Target="mailto:luz.l&#243;pez@insor.gov.co" TargetMode="External"/><Relationship Id="rId5" Type="http://schemas.openxmlformats.org/officeDocument/2006/relationships/hyperlink" Target="mailto:nestor.rosas@insor.gov.co" TargetMode="External"/><Relationship Id="rId95" Type="http://schemas.openxmlformats.org/officeDocument/2006/relationships/hyperlink" Target="mailto:johana.camargo@insor.gov.co" TargetMode="External"/><Relationship Id="rId160" Type="http://schemas.openxmlformats.org/officeDocument/2006/relationships/hyperlink" Target="mailto:carolina.ramos@insor.gov.co" TargetMode="External"/><Relationship Id="rId22" Type="http://schemas.openxmlformats.org/officeDocument/2006/relationships/hyperlink" Target="mailto:johana.camargo@insor.gov.co" TargetMode="External"/><Relationship Id="rId43" Type="http://schemas.openxmlformats.org/officeDocument/2006/relationships/hyperlink" Target="mailto:adriana.rojas@insor.gov.co" TargetMode="External"/><Relationship Id="rId64" Type="http://schemas.openxmlformats.org/officeDocument/2006/relationships/hyperlink" Target="mailto:adriana.rojas@insor.gov.co" TargetMode="External"/><Relationship Id="rId118" Type="http://schemas.openxmlformats.org/officeDocument/2006/relationships/hyperlink" Target="mailto:luz.l&#243;pez@insor.gov.co" TargetMode="External"/><Relationship Id="rId139" Type="http://schemas.openxmlformats.org/officeDocument/2006/relationships/hyperlink" Target="mailto:luz.l&#243;pez@insor.gov.co" TargetMode="External"/><Relationship Id="rId85" Type="http://schemas.openxmlformats.org/officeDocument/2006/relationships/hyperlink" Target="mailto:nestor.rosas@insor.gov.co" TargetMode="External"/><Relationship Id="rId150" Type="http://schemas.openxmlformats.org/officeDocument/2006/relationships/hyperlink" Target="mailto:luz.l&#243;pez@insor.gov.co" TargetMode="External"/><Relationship Id="rId12" Type="http://schemas.openxmlformats.org/officeDocument/2006/relationships/hyperlink" Target="mailto:cilia.guio@insor.gov.co" TargetMode="External"/><Relationship Id="rId17" Type="http://schemas.openxmlformats.org/officeDocument/2006/relationships/hyperlink" Target="mailto:ingry.socha@insor.gov.co" TargetMode="External"/><Relationship Id="rId33" Type="http://schemas.openxmlformats.org/officeDocument/2006/relationships/hyperlink" Target="mailto:adriana.rojas@insor.gov.co" TargetMode="External"/><Relationship Id="rId38" Type="http://schemas.openxmlformats.org/officeDocument/2006/relationships/hyperlink" Target="mailto:adriana.rojas@insor.gov.co" TargetMode="External"/><Relationship Id="rId59" Type="http://schemas.openxmlformats.org/officeDocument/2006/relationships/hyperlink" Target="mailto:adriana.rojas@insor.gov.co" TargetMode="External"/><Relationship Id="rId103" Type="http://schemas.openxmlformats.org/officeDocument/2006/relationships/hyperlink" Target="mailto:luz.l&#243;pez@insor.gov.co" TargetMode="External"/><Relationship Id="rId108" Type="http://schemas.openxmlformats.org/officeDocument/2006/relationships/hyperlink" Target="mailto:luz.l&#243;pez@insor.gov.co" TargetMode="External"/><Relationship Id="rId124" Type="http://schemas.openxmlformats.org/officeDocument/2006/relationships/hyperlink" Target="mailto:luz.l&#243;pez@insor.gov.co" TargetMode="External"/><Relationship Id="rId129" Type="http://schemas.openxmlformats.org/officeDocument/2006/relationships/hyperlink" Target="mailto:luz.l&#243;pez@insor.gov.co" TargetMode="External"/><Relationship Id="rId54" Type="http://schemas.openxmlformats.org/officeDocument/2006/relationships/hyperlink" Target="mailto:adriana.rojas@insor.gov.co" TargetMode="External"/><Relationship Id="rId70" Type="http://schemas.openxmlformats.org/officeDocument/2006/relationships/hyperlink" Target="mailto:adriana.rojas@insor.gov.co" TargetMode="External"/><Relationship Id="rId75" Type="http://schemas.openxmlformats.org/officeDocument/2006/relationships/hyperlink" Target="mailto:nestor.rosas@insor.gov.co" TargetMode="External"/><Relationship Id="rId91" Type="http://schemas.openxmlformats.org/officeDocument/2006/relationships/hyperlink" Target="mailto:ingry.socha@insor.gov.co" TargetMode="External"/><Relationship Id="rId96" Type="http://schemas.openxmlformats.org/officeDocument/2006/relationships/hyperlink" Target="mailto:johana.camargo@insor.gov.co" TargetMode="External"/><Relationship Id="rId140" Type="http://schemas.openxmlformats.org/officeDocument/2006/relationships/hyperlink" Target="mailto:luz.l&#243;pez@insor.gov.co" TargetMode="External"/><Relationship Id="rId145" Type="http://schemas.openxmlformats.org/officeDocument/2006/relationships/hyperlink" Target="mailto:luz.l&#243;pez@insor.gov.co" TargetMode="External"/><Relationship Id="rId161" Type="http://schemas.openxmlformats.org/officeDocument/2006/relationships/hyperlink" Target="mailto:adriana.rojas@insor.gov.co" TargetMode="External"/><Relationship Id="rId1" Type="http://schemas.openxmlformats.org/officeDocument/2006/relationships/hyperlink" Target="mailto:carolina.ramos@insor.gov.co" TargetMode="External"/><Relationship Id="rId6" Type="http://schemas.openxmlformats.org/officeDocument/2006/relationships/hyperlink" Target="mailto:nestor.rosas@insor.gov.co" TargetMode="External"/><Relationship Id="rId23" Type="http://schemas.openxmlformats.org/officeDocument/2006/relationships/hyperlink" Target="mailto:johana.camargo@insor.gov.co" TargetMode="External"/><Relationship Id="rId28" Type="http://schemas.openxmlformats.org/officeDocument/2006/relationships/hyperlink" Target="mailto:adriana.rojas@insor.gov.co" TargetMode="External"/><Relationship Id="rId49" Type="http://schemas.openxmlformats.org/officeDocument/2006/relationships/hyperlink" Target="mailto:adriana.rojas@insor.gov.co" TargetMode="External"/><Relationship Id="rId114" Type="http://schemas.openxmlformats.org/officeDocument/2006/relationships/hyperlink" Target="mailto:luz.l&#243;pez@insor.gov.co" TargetMode="External"/><Relationship Id="rId119" Type="http://schemas.openxmlformats.org/officeDocument/2006/relationships/hyperlink" Target="mailto:luz.l&#243;pez@insor.gov.co" TargetMode="External"/><Relationship Id="rId44" Type="http://schemas.openxmlformats.org/officeDocument/2006/relationships/hyperlink" Target="mailto:adriana.rojas@insor.gov.co" TargetMode="External"/><Relationship Id="rId60" Type="http://schemas.openxmlformats.org/officeDocument/2006/relationships/hyperlink" Target="mailto:adriana.rojas@insor.gov.co" TargetMode="External"/><Relationship Id="rId65" Type="http://schemas.openxmlformats.org/officeDocument/2006/relationships/hyperlink" Target="mailto:adriana.rojas@insor.gov.co" TargetMode="External"/><Relationship Id="rId81" Type="http://schemas.openxmlformats.org/officeDocument/2006/relationships/hyperlink" Target="mailto:nestor.rosas@insor.gov.co" TargetMode="External"/><Relationship Id="rId86" Type="http://schemas.openxmlformats.org/officeDocument/2006/relationships/hyperlink" Target="mailto:nestor.rosas@insor.gov.co" TargetMode="External"/><Relationship Id="rId130" Type="http://schemas.openxmlformats.org/officeDocument/2006/relationships/hyperlink" Target="mailto:luz.l&#243;pez@insor.gov.co" TargetMode="External"/><Relationship Id="rId135" Type="http://schemas.openxmlformats.org/officeDocument/2006/relationships/hyperlink" Target="mailto:luz.l&#243;pez@insor.gov.co" TargetMode="External"/><Relationship Id="rId151" Type="http://schemas.openxmlformats.org/officeDocument/2006/relationships/hyperlink" Target="mailto:luz.l&#243;pez@insor.gov.co" TargetMode="External"/><Relationship Id="rId156" Type="http://schemas.openxmlformats.org/officeDocument/2006/relationships/hyperlink" Target="mailto:luz.l&#243;pez@insor.gov.co" TargetMode="External"/><Relationship Id="rId13" Type="http://schemas.openxmlformats.org/officeDocument/2006/relationships/hyperlink" Target="mailto:geovani.melendres@insor.gov.co" TargetMode="External"/><Relationship Id="rId18" Type="http://schemas.openxmlformats.org/officeDocument/2006/relationships/hyperlink" Target="mailto:luis.cuellar@insor.gov.co" TargetMode="External"/><Relationship Id="rId39" Type="http://schemas.openxmlformats.org/officeDocument/2006/relationships/hyperlink" Target="mailto:adriana.rojas@insor.gov.co" TargetMode="External"/><Relationship Id="rId109" Type="http://schemas.openxmlformats.org/officeDocument/2006/relationships/hyperlink" Target="mailto:luz.l&#243;pez@insor.gov.co" TargetMode="External"/><Relationship Id="rId34" Type="http://schemas.openxmlformats.org/officeDocument/2006/relationships/hyperlink" Target="mailto:adriana.rojas@insor.gov.co" TargetMode="External"/><Relationship Id="rId50" Type="http://schemas.openxmlformats.org/officeDocument/2006/relationships/hyperlink" Target="mailto:adriana.rojas@insor.gov.co" TargetMode="External"/><Relationship Id="rId55" Type="http://schemas.openxmlformats.org/officeDocument/2006/relationships/hyperlink" Target="mailto:adriana.rojas@insor.gov.co" TargetMode="External"/><Relationship Id="rId76" Type="http://schemas.openxmlformats.org/officeDocument/2006/relationships/hyperlink" Target="mailto:adriana.rojas@insor.gov.co" TargetMode="External"/><Relationship Id="rId97" Type="http://schemas.openxmlformats.org/officeDocument/2006/relationships/hyperlink" Target="mailto:adriana.rojas@insor.gov.co" TargetMode="External"/><Relationship Id="rId104" Type="http://schemas.openxmlformats.org/officeDocument/2006/relationships/hyperlink" Target="mailto:luz.l&#243;pez@insor.gov.co" TargetMode="External"/><Relationship Id="rId120" Type="http://schemas.openxmlformats.org/officeDocument/2006/relationships/hyperlink" Target="mailto:luz.l&#243;pez@insor.gov.co" TargetMode="External"/><Relationship Id="rId125" Type="http://schemas.openxmlformats.org/officeDocument/2006/relationships/hyperlink" Target="mailto:luz.l&#243;pez@insor.gov.co" TargetMode="External"/><Relationship Id="rId141" Type="http://schemas.openxmlformats.org/officeDocument/2006/relationships/hyperlink" Target="mailto:luz.l&#243;pez@insor.gov.co" TargetMode="External"/><Relationship Id="rId146" Type="http://schemas.openxmlformats.org/officeDocument/2006/relationships/hyperlink" Target="mailto:luz.l&#243;pez@insor.gov.co" TargetMode="External"/><Relationship Id="rId7" Type="http://schemas.openxmlformats.org/officeDocument/2006/relationships/hyperlink" Target="mailto:nestor.rosas@insor.gov.co" TargetMode="External"/><Relationship Id="rId71" Type="http://schemas.openxmlformats.org/officeDocument/2006/relationships/hyperlink" Target="mailto:adriana.rojas@insor.gov.co" TargetMode="External"/><Relationship Id="rId92" Type="http://schemas.openxmlformats.org/officeDocument/2006/relationships/hyperlink" Target="mailto:ingry.socha@insor.gov.co" TargetMode="External"/><Relationship Id="rId162" Type="http://schemas.openxmlformats.org/officeDocument/2006/relationships/printerSettings" Target="../printerSettings/printerSettings1.bin"/><Relationship Id="rId2" Type="http://schemas.openxmlformats.org/officeDocument/2006/relationships/hyperlink" Target="mailto:nestor.rosas@insor.gov.co" TargetMode="External"/><Relationship Id="rId29" Type="http://schemas.openxmlformats.org/officeDocument/2006/relationships/hyperlink" Target="mailto:adriana.rojas@insor.gov.co" TargetMode="External"/><Relationship Id="rId24" Type="http://schemas.openxmlformats.org/officeDocument/2006/relationships/hyperlink" Target="mailto:johana.camargo@insor.gov.co" TargetMode="External"/><Relationship Id="rId40" Type="http://schemas.openxmlformats.org/officeDocument/2006/relationships/hyperlink" Target="mailto:adriana.rojas@insor.gov.co" TargetMode="External"/><Relationship Id="rId45" Type="http://schemas.openxmlformats.org/officeDocument/2006/relationships/hyperlink" Target="mailto:adriana.rojas@insor.gov.co" TargetMode="External"/><Relationship Id="rId66" Type="http://schemas.openxmlformats.org/officeDocument/2006/relationships/hyperlink" Target="mailto:adriana.rojas@insor.gov.co" TargetMode="External"/><Relationship Id="rId87" Type="http://schemas.openxmlformats.org/officeDocument/2006/relationships/hyperlink" Target="mailto:nestor.rosas@insor.gov.co" TargetMode="External"/><Relationship Id="rId110" Type="http://schemas.openxmlformats.org/officeDocument/2006/relationships/hyperlink" Target="mailto:luz.l&#243;pez@insor.gov.co" TargetMode="External"/><Relationship Id="rId115" Type="http://schemas.openxmlformats.org/officeDocument/2006/relationships/hyperlink" Target="mailto:luz.l&#243;pez@insor.gov.co" TargetMode="External"/><Relationship Id="rId131" Type="http://schemas.openxmlformats.org/officeDocument/2006/relationships/hyperlink" Target="mailto:luz.l&#243;pez@insor.gov.co" TargetMode="External"/><Relationship Id="rId136" Type="http://schemas.openxmlformats.org/officeDocument/2006/relationships/hyperlink" Target="mailto:luz.l&#243;pez@insor.gov.co" TargetMode="External"/><Relationship Id="rId157" Type="http://schemas.openxmlformats.org/officeDocument/2006/relationships/hyperlink" Target="mailto:luz.l&#243;pez@insor.gov.co" TargetMode="External"/><Relationship Id="rId61" Type="http://schemas.openxmlformats.org/officeDocument/2006/relationships/hyperlink" Target="mailto:adriana.rojas@insor.gov.co" TargetMode="External"/><Relationship Id="rId82" Type="http://schemas.openxmlformats.org/officeDocument/2006/relationships/hyperlink" Target="mailto:nestor.rosas@insor.gov.co" TargetMode="External"/><Relationship Id="rId152" Type="http://schemas.openxmlformats.org/officeDocument/2006/relationships/hyperlink" Target="mailto:luz.l&#243;pez@insor.gov.co" TargetMode="External"/><Relationship Id="rId19" Type="http://schemas.openxmlformats.org/officeDocument/2006/relationships/hyperlink" Target="mailto:johana.camargo@insor.gov.co" TargetMode="External"/><Relationship Id="rId14" Type="http://schemas.openxmlformats.org/officeDocument/2006/relationships/hyperlink" Target="mailto:ingry.socha@insor.gov.co" TargetMode="External"/><Relationship Id="rId30" Type="http://schemas.openxmlformats.org/officeDocument/2006/relationships/hyperlink" Target="mailto:adriana.rojas@insor.gov.co" TargetMode="External"/><Relationship Id="rId35" Type="http://schemas.openxmlformats.org/officeDocument/2006/relationships/hyperlink" Target="mailto:adriana.rojas@insor.gov.co" TargetMode="External"/><Relationship Id="rId56" Type="http://schemas.openxmlformats.org/officeDocument/2006/relationships/hyperlink" Target="mailto:adriana.rojas@insor.gov.co" TargetMode="External"/><Relationship Id="rId77" Type="http://schemas.openxmlformats.org/officeDocument/2006/relationships/hyperlink" Target="mailto:nestor.rosas@insor.gov.co" TargetMode="External"/><Relationship Id="rId100" Type="http://schemas.openxmlformats.org/officeDocument/2006/relationships/hyperlink" Target="mailto:adriana.rojas@insor.gov.co" TargetMode="External"/><Relationship Id="rId105" Type="http://schemas.openxmlformats.org/officeDocument/2006/relationships/hyperlink" Target="mailto:luz.l&#243;pez@insor.gov.co" TargetMode="External"/><Relationship Id="rId126" Type="http://schemas.openxmlformats.org/officeDocument/2006/relationships/hyperlink" Target="mailto:luz.l&#243;pez@insor.gov.co" TargetMode="External"/><Relationship Id="rId147" Type="http://schemas.openxmlformats.org/officeDocument/2006/relationships/hyperlink" Target="mailto:luz.l&#243;pez@insor.gov.co" TargetMode="External"/><Relationship Id="rId8" Type="http://schemas.openxmlformats.org/officeDocument/2006/relationships/hyperlink" Target="mailto:nestor.rosas@insor.gov.co" TargetMode="External"/><Relationship Id="rId51" Type="http://schemas.openxmlformats.org/officeDocument/2006/relationships/hyperlink" Target="mailto:adriana.rojas@insor.gov.co" TargetMode="External"/><Relationship Id="rId72" Type="http://schemas.openxmlformats.org/officeDocument/2006/relationships/hyperlink" Target="mailto:adriana.rojas@insor.gov.co" TargetMode="External"/><Relationship Id="rId93" Type="http://schemas.openxmlformats.org/officeDocument/2006/relationships/hyperlink" Target="mailto:ingry.socha@insor.gov.co" TargetMode="External"/><Relationship Id="rId98" Type="http://schemas.openxmlformats.org/officeDocument/2006/relationships/hyperlink" Target="mailto:adriana.rojas@insor.gov.co" TargetMode="External"/><Relationship Id="rId121" Type="http://schemas.openxmlformats.org/officeDocument/2006/relationships/hyperlink" Target="mailto:luz.l&#243;pez@insor.gov.co" TargetMode="External"/><Relationship Id="rId142" Type="http://schemas.openxmlformats.org/officeDocument/2006/relationships/hyperlink" Target="mailto:luz.l&#243;pez@insor.gov.co" TargetMode="External"/><Relationship Id="rId163" Type="http://schemas.openxmlformats.org/officeDocument/2006/relationships/drawing" Target="../drawings/drawing1.xml"/><Relationship Id="rId3" Type="http://schemas.openxmlformats.org/officeDocument/2006/relationships/hyperlink" Target="mailto:nestor.rosas@insor.gov.co" TargetMode="External"/><Relationship Id="rId25" Type="http://schemas.openxmlformats.org/officeDocument/2006/relationships/hyperlink" Target="mailto:adriana.rojas@insor.gov.co" TargetMode="External"/><Relationship Id="rId46" Type="http://schemas.openxmlformats.org/officeDocument/2006/relationships/hyperlink" Target="mailto:adriana.rojas@insor.gov.co" TargetMode="External"/><Relationship Id="rId67" Type="http://schemas.openxmlformats.org/officeDocument/2006/relationships/hyperlink" Target="mailto:adriana.rojas@insor.gov.co" TargetMode="External"/><Relationship Id="rId116" Type="http://schemas.openxmlformats.org/officeDocument/2006/relationships/hyperlink" Target="mailto:luz.l&#243;pez@insor.gov.co" TargetMode="External"/><Relationship Id="rId137" Type="http://schemas.openxmlformats.org/officeDocument/2006/relationships/hyperlink" Target="mailto:luz.l&#243;pez@insor.gov.co" TargetMode="External"/><Relationship Id="rId158" Type="http://schemas.openxmlformats.org/officeDocument/2006/relationships/hyperlink" Target="mailto:luz.l&#243;pez@insor.gov.co" TargetMode="External"/><Relationship Id="rId20" Type="http://schemas.openxmlformats.org/officeDocument/2006/relationships/hyperlink" Target="mailto:johana.camargo@insor.gov.co" TargetMode="External"/><Relationship Id="rId41" Type="http://schemas.openxmlformats.org/officeDocument/2006/relationships/hyperlink" Target="mailto:adriana.rojas@insor.gov.co" TargetMode="External"/><Relationship Id="rId62" Type="http://schemas.openxmlformats.org/officeDocument/2006/relationships/hyperlink" Target="mailto:adriana.rojas@insor.gov.co" TargetMode="External"/><Relationship Id="rId83" Type="http://schemas.openxmlformats.org/officeDocument/2006/relationships/hyperlink" Target="mailto:nestor.rosas@insor.gov.co" TargetMode="External"/><Relationship Id="rId88" Type="http://schemas.openxmlformats.org/officeDocument/2006/relationships/hyperlink" Target="mailto:cilia.guio@insor.gov.co" TargetMode="External"/><Relationship Id="rId111" Type="http://schemas.openxmlformats.org/officeDocument/2006/relationships/hyperlink" Target="mailto:luz.l&#243;pez@insor.gov.co" TargetMode="External"/><Relationship Id="rId132" Type="http://schemas.openxmlformats.org/officeDocument/2006/relationships/hyperlink" Target="mailto:luz.l&#243;pez@insor.gov.co" TargetMode="External"/><Relationship Id="rId153" Type="http://schemas.openxmlformats.org/officeDocument/2006/relationships/hyperlink" Target="mailto:luz.l&#243;pez@insor.gov.co" TargetMode="External"/><Relationship Id="rId15" Type="http://schemas.openxmlformats.org/officeDocument/2006/relationships/hyperlink" Target="mailto:ingry.socha@insor.gov.co" TargetMode="External"/><Relationship Id="rId36" Type="http://schemas.openxmlformats.org/officeDocument/2006/relationships/hyperlink" Target="mailto:adriana.rojas@insor.gov.co" TargetMode="External"/><Relationship Id="rId57" Type="http://schemas.openxmlformats.org/officeDocument/2006/relationships/hyperlink" Target="mailto:adriana.rojas@insor.gov.co" TargetMode="External"/><Relationship Id="rId106" Type="http://schemas.openxmlformats.org/officeDocument/2006/relationships/hyperlink" Target="mailto:luz.l&#243;pez@insor.gov.co" TargetMode="External"/><Relationship Id="rId127" Type="http://schemas.openxmlformats.org/officeDocument/2006/relationships/hyperlink" Target="mailto:luz.l&#243;pez@insor.gov.co" TargetMode="External"/><Relationship Id="rId10" Type="http://schemas.openxmlformats.org/officeDocument/2006/relationships/hyperlink" Target="mailto:cilia.guio@insor.gov.co" TargetMode="External"/><Relationship Id="rId31" Type="http://schemas.openxmlformats.org/officeDocument/2006/relationships/hyperlink" Target="mailto:adriana.rojas@insor.gov.co" TargetMode="External"/><Relationship Id="rId52" Type="http://schemas.openxmlformats.org/officeDocument/2006/relationships/hyperlink" Target="mailto:adriana.rojas@insor.gov.co" TargetMode="External"/><Relationship Id="rId73" Type="http://schemas.openxmlformats.org/officeDocument/2006/relationships/hyperlink" Target="mailto:adriana.rojas@insor.gov.co" TargetMode="External"/><Relationship Id="rId78" Type="http://schemas.openxmlformats.org/officeDocument/2006/relationships/hyperlink" Target="mailto:nestor.rosas@insor.gov.co" TargetMode="External"/><Relationship Id="rId94" Type="http://schemas.openxmlformats.org/officeDocument/2006/relationships/hyperlink" Target="mailto:luis.cuellar@insor.gov.co" TargetMode="External"/><Relationship Id="rId99" Type="http://schemas.openxmlformats.org/officeDocument/2006/relationships/hyperlink" Target="mailto:adriana.rojas@insor.gov.co" TargetMode="External"/><Relationship Id="rId101" Type="http://schemas.openxmlformats.org/officeDocument/2006/relationships/hyperlink" Target="mailto:luz.l&#243;pez@insor.gov.co" TargetMode="External"/><Relationship Id="rId122" Type="http://schemas.openxmlformats.org/officeDocument/2006/relationships/hyperlink" Target="mailto:luz.l&#243;pez@insor.gov.co" TargetMode="External"/><Relationship Id="rId143" Type="http://schemas.openxmlformats.org/officeDocument/2006/relationships/hyperlink" Target="mailto:luz.l&#243;pez@insor.gov.co" TargetMode="External"/><Relationship Id="rId148" Type="http://schemas.openxmlformats.org/officeDocument/2006/relationships/hyperlink" Target="mailto:luz.l&#243;pez@insor.gov.co" TargetMode="External"/><Relationship Id="rId164" Type="http://schemas.openxmlformats.org/officeDocument/2006/relationships/vmlDrawing" Target="../drawings/vmlDrawing1.vml"/><Relationship Id="rId4" Type="http://schemas.openxmlformats.org/officeDocument/2006/relationships/hyperlink" Target="mailto:nestor.rosas@insor.gov.co" TargetMode="External"/><Relationship Id="rId9" Type="http://schemas.openxmlformats.org/officeDocument/2006/relationships/hyperlink" Target="mailto:nestor.rosas@insor.gov.co" TargetMode="External"/><Relationship Id="rId26" Type="http://schemas.openxmlformats.org/officeDocument/2006/relationships/hyperlink" Target="mailto:adriana.rojas@insor.gov.co" TargetMode="External"/><Relationship Id="rId47" Type="http://schemas.openxmlformats.org/officeDocument/2006/relationships/hyperlink" Target="mailto:adriana.rojas@insor.gov.co" TargetMode="External"/><Relationship Id="rId68" Type="http://schemas.openxmlformats.org/officeDocument/2006/relationships/hyperlink" Target="mailto:adriana.rojas@insor.gov.co" TargetMode="External"/><Relationship Id="rId89" Type="http://schemas.openxmlformats.org/officeDocument/2006/relationships/hyperlink" Target="mailto:cilia.guio@insor.gov.co" TargetMode="External"/><Relationship Id="rId112" Type="http://schemas.openxmlformats.org/officeDocument/2006/relationships/hyperlink" Target="mailto:luz.l&#243;pez@insor.gov.co" TargetMode="External"/><Relationship Id="rId133" Type="http://schemas.openxmlformats.org/officeDocument/2006/relationships/hyperlink" Target="mailto:luz.l&#243;pez@insor.gov.co" TargetMode="External"/><Relationship Id="rId154" Type="http://schemas.openxmlformats.org/officeDocument/2006/relationships/hyperlink" Target="mailto:luz.l&#243;pez@insor.gov.co" TargetMode="External"/><Relationship Id="rId16" Type="http://schemas.openxmlformats.org/officeDocument/2006/relationships/hyperlink" Target="mailto:ingry.socha@insor.gov.co" TargetMode="External"/><Relationship Id="rId37" Type="http://schemas.openxmlformats.org/officeDocument/2006/relationships/hyperlink" Target="mailto:adriana.rojas@insor.gov.co" TargetMode="External"/><Relationship Id="rId58" Type="http://schemas.openxmlformats.org/officeDocument/2006/relationships/hyperlink" Target="mailto:adriana.rojas@insor.gov.co" TargetMode="External"/><Relationship Id="rId79" Type="http://schemas.openxmlformats.org/officeDocument/2006/relationships/hyperlink" Target="mailto:luz.l&#243;pez@insor.gov.co" TargetMode="External"/><Relationship Id="rId102" Type="http://schemas.openxmlformats.org/officeDocument/2006/relationships/hyperlink" Target="mailto:luz.l&#243;pez@insor.gov.co" TargetMode="External"/><Relationship Id="rId123" Type="http://schemas.openxmlformats.org/officeDocument/2006/relationships/hyperlink" Target="mailto:luz.l&#243;pez@insor.gov.co" TargetMode="External"/><Relationship Id="rId144" Type="http://schemas.openxmlformats.org/officeDocument/2006/relationships/hyperlink" Target="mailto:luz.l&#243;pez@insor.gov.co" TargetMode="External"/><Relationship Id="rId90" Type="http://schemas.openxmlformats.org/officeDocument/2006/relationships/hyperlink" Target="mailto:geovani.melendres@insor.gov.co" TargetMode="External"/><Relationship Id="rId165" Type="http://schemas.openxmlformats.org/officeDocument/2006/relationships/comments" Target="../comments1.xml"/><Relationship Id="rId27" Type="http://schemas.openxmlformats.org/officeDocument/2006/relationships/hyperlink" Target="mailto:adriana.rojas@insor.gov.co" TargetMode="External"/><Relationship Id="rId48" Type="http://schemas.openxmlformats.org/officeDocument/2006/relationships/hyperlink" Target="mailto:adriana.rojas@insor.gov.co" TargetMode="External"/><Relationship Id="rId69" Type="http://schemas.openxmlformats.org/officeDocument/2006/relationships/hyperlink" Target="mailto:adriana.rojas@insor.gov.co" TargetMode="External"/><Relationship Id="rId113" Type="http://schemas.openxmlformats.org/officeDocument/2006/relationships/hyperlink" Target="mailto:luz.l&#243;pez@insor.gov.co" TargetMode="External"/><Relationship Id="rId134" Type="http://schemas.openxmlformats.org/officeDocument/2006/relationships/hyperlink" Target="mailto:luz.l&#243;pez@insor.gov.co" TargetMode="External"/><Relationship Id="rId80" Type="http://schemas.openxmlformats.org/officeDocument/2006/relationships/hyperlink" Target="mailto:luz.l&#243;pez@insor.gov.co" TargetMode="External"/><Relationship Id="rId155" Type="http://schemas.openxmlformats.org/officeDocument/2006/relationships/hyperlink" Target="mailto:luz.l&#243;pez@inso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E684"/>
  <sheetViews>
    <sheetView tabSelected="1" zoomScale="80" zoomScaleNormal="80" workbookViewId="0">
      <selection activeCell="B11" sqref="B11"/>
    </sheetView>
  </sheetViews>
  <sheetFormatPr baseColWidth="10" defaultRowHeight="15"/>
  <cols>
    <col min="1" max="1" width="5.42578125" customWidth="1"/>
    <col min="2" max="2" width="41" customWidth="1"/>
    <col min="3" max="3" width="41.42578125" customWidth="1"/>
    <col min="4" max="4" width="21.140625" customWidth="1"/>
    <col min="5" max="7" width="50.5703125" customWidth="1"/>
    <col min="8" max="8" width="44.42578125" customWidth="1"/>
    <col min="9" max="9" width="65.42578125" customWidth="1"/>
    <col min="10" max="10" width="51.140625" customWidth="1"/>
    <col min="11" max="11" width="28.140625" style="1" customWidth="1"/>
    <col min="12" max="12" width="20.85546875" customWidth="1"/>
    <col min="13" max="13" width="47" customWidth="1"/>
    <col min="14" max="16" width="20.85546875" customWidth="1"/>
    <col min="17" max="17" width="20.85546875" style="2" customWidth="1"/>
    <col min="18" max="18" width="15.28515625" bestFit="1" customWidth="1"/>
    <col min="19" max="20" width="20.85546875" customWidth="1"/>
    <col min="21" max="21" width="21" customWidth="1"/>
    <col min="22" max="22" width="14.7109375" customWidth="1"/>
    <col min="23" max="23" width="20.85546875" customWidth="1"/>
    <col min="24" max="24" width="28.7109375" style="2" customWidth="1"/>
    <col min="25" max="26" width="20.85546875" customWidth="1"/>
    <col min="28" max="28" width="11.42578125" style="1" customWidth="1"/>
    <col min="29" max="29" width="19.85546875" style="1" customWidth="1"/>
    <col min="30" max="31" width="11.42578125" style="1" customWidth="1"/>
    <col min="32" max="32" width="11.42578125" customWidth="1"/>
  </cols>
  <sheetData>
    <row r="1" spans="1:31" ht="15.75" thickBot="1"/>
    <row r="2" spans="1:31" ht="27" customHeight="1">
      <c r="B2" s="3"/>
      <c r="C2" s="4" t="s">
        <v>0</v>
      </c>
      <c r="D2" s="4"/>
      <c r="E2" s="4"/>
      <c r="F2" s="4"/>
      <c r="G2" s="4"/>
      <c r="H2" s="4"/>
      <c r="I2" s="4"/>
      <c r="J2" s="4"/>
      <c r="K2" s="4"/>
      <c r="L2" s="4"/>
      <c r="M2" s="4"/>
      <c r="N2" s="4"/>
      <c r="O2" s="4"/>
      <c r="P2" s="4"/>
      <c r="Q2" s="4"/>
      <c r="R2" s="4"/>
      <c r="S2" s="4"/>
      <c r="T2" s="4"/>
      <c r="U2" s="4"/>
      <c r="V2" s="4"/>
      <c r="W2" s="5"/>
      <c r="X2" s="6" t="s">
        <v>1</v>
      </c>
      <c r="Y2" s="6"/>
      <c r="Z2" s="7"/>
    </row>
    <row r="3" spans="1:31" ht="27" customHeight="1">
      <c r="B3" s="8"/>
      <c r="C3" s="9" t="s">
        <v>2</v>
      </c>
      <c r="D3" s="9"/>
      <c r="E3" s="9"/>
      <c r="F3" s="9"/>
      <c r="G3" s="9"/>
      <c r="H3" s="9"/>
      <c r="I3" s="9"/>
      <c r="J3" s="9"/>
      <c r="K3" s="9"/>
      <c r="L3" s="9"/>
      <c r="M3" s="9"/>
      <c r="N3" s="9"/>
      <c r="O3" s="9"/>
      <c r="P3" s="9"/>
      <c r="Q3" s="9"/>
      <c r="R3" s="9"/>
      <c r="S3" s="9"/>
      <c r="T3" s="9"/>
      <c r="U3" s="9"/>
      <c r="V3" s="9"/>
      <c r="W3" s="10"/>
      <c r="X3" s="11" t="s">
        <v>3</v>
      </c>
      <c r="Y3" s="11"/>
      <c r="Z3" s="12"/>
    </row>
    <row r="4" spans="1:31" ht="27" customHeight="1" thickBot="1">
      <c r="B4" s="13"/>
      <c r="C4" s="14"/>
      <c r="D4" s="14"/>
      <c r="E4" s="14"/>
      <c r="F4" s="14"/>
      <c r="G4" s="14"/>
      <c r="H4" s="14"/>
      <c r="I4" s="14"/>
      <c r="J4" s="14"/>
      <c r="K4" s="14"/>
      <c r="L4" s="14"/>
      <c r="M4" s="14"/>
      <c r="N4" s="14"/>
      <c r="O4" s="14"/>
      <c r="P4" s="14"/>
      <c r="Q4" s="14"/>
      <c r="R4" s="14"/>
      <c r="S4" s="14"/>
      <c r="T4" s="14"/>
      <c r="U4" s="14"/>
      <c r="V4" s="14"/>
      <c r="W4" s="15"/>
      <c r="X4" s="16" t="s">
        <v>4</v>
      </c>
      <c r="Y4" s="16"/>
      <c r="Z4" s="17"/>
    </row>
    <row r="5" spans="1:31" ht="10.5" customHeight="1" thickBot="1">
      <c r="B5" s="18"/>
      <c r="C5" s="19"/>
      <c r="D5" s="19"/>
      <c r="E5" s="19"/>
      <c r="F5" s="19"/>
      <c r="G5" s="19"/>
      <c r="H5" s="19"/>
      <c r="I5" s="19"/>
      <c r="J5" s="19"/>
      <c r="K5" s="19"/>
      <c r="L5" s="19"/>
      <c r="M5" s="19"/>
      <c r="N5" s="19"/>
      <c r="O5" s="19"/>
      <c r="P5" s="19"/>
      <c r="Q5" s="19"/>
      <c r="R5" s="19"/>
      <c r="S5" s="19"/>
      <c r="T5" s="19"/>
      <c r="U5" s="19"/>
      <c r="V5" s="19"/>
      <c r="W5" s="19"/>
      <c r="X5" s="19"/>
      <c r="Y5" s="19"/>
      <c r="Z5" s="20"/>
    </row>
    <row r="6" spans="1:31" ht="15.75" customHeight="1" thickBot="1">
      <c r="B6" s="21" t="s">
        <v>5</v>
      </c>
      <c r="C6" s="22"/>
      <c r="D6" s="23"/>
      <c r="E6" s="23"/>
      <c r="F6" s="23"/>
      <c r="G6" s="23"/>
      <c r="H6" s="24"/>
      <c r="I6" s="25"/>
      <c r="J6" s="25"/>
      <c r="K6" s="25"/>
      <c r="L6" s="25"/>
      <c r="M6" s="25"/>
      <c r="N6" s="25"/>
      <c r="O6" s="25"/>
      <c r="P6" s="25"/>
      <c r="Q6" s="25"/>
      <c r="R6" s="25"/>
      <c r="S6" s="25"/>
      <c r="T6" s="25"/>
      <c r="U6" s="25"/>
      <c r="V6" s="25"/>
      <c r="W6" s="25"/>
      <c r="X6" s="25"/>
      <c r="Y6" s="25"/>
      <c r="Z6" s="26"/>
    </row>
    <row r="7" spans="1:31" ht="19.5" customHeight="1">
      <c r="B7" s="27"/>
      <c r="C7" s="28" t="s">
        <v>6</v>
      </c>
      <c r="D7" s="29"/>
      <c r="E7" s="29"/>
      <c r="F7" s="29"/>
      <c r="G7" s="29"/>
      <c r="H7" s="30"/>
      <c r="I7" s="25"/>
      <c r="J7" s="25"/>
      <c r="K7" s="25"/>
      <c r="L7" s="25"/>
      <c r="M7" s="25"/>
      <c r="N7" s="25"/>
      <c r="O7" s="25"/>
      <c r="P7" s="25"/>
      <c r="Q7" s="25"/>
      <c r="R7" s="25"/>
      <c r="S7" s="25"/>
      <c r="T7" s="25"/>
      <c r="U7" s="25"/>
      <c r="V7" s="25"/>
      <c r="W7" s="25"/>
      <c r="X7" s="25"/>
      <c r="Y7" s="25"/>
      <c r="Z7" s="26"/>
    </row>
    <row r="8" spans="1:31" ht="27.75" customHeight="1">
      <c r="B8" s="31"/>
      <c r="C8" s="32" t="s">
        <v>7</v>
      </c>
      <c r="D8" s="33"/>
      <c r="E8" s="33"/>
      <c r="F8" s="33"/>
      <c r="G8" s="33"/>
      <c r="H8" s="34"/>
      <c r="I8" s="25"/>
      <c r="J8" s="25"/>
      <c r="K8" s="25"/>
      <c r="L8" s="25"/>
      <c r="M8" s="25"/>
      <c r="N8" s="25"/>
      <c r="O8" s="25"/>
      <c r="P8" s="25"/>
      <c r="Q8" s="25"/>
      <c r="R8" s="25"/>
      <c r="S8" s="25"/>
      <c r="T8" s="25"/>
      <c r="U8" s="25"/>
      <c r="V8" s="25"/>
      <c r="W8" s="25"/>
      <c r="X8" s="25"/>
      <c r="Y8" s="25"/>
      <c r="Z8" s="26"/>
    </row>
    <row r="9" spans="1:31" ht="19.5" customHeight="1" thickBot="1">
      <c r="B9" s="35"/>
      <c r="C9" s="36" t="s">
        <v>8</v>
      </c>
      <c r="D9" s="29"/>
      <c r="E9" s="29"/>
      <c r="F9" s="29"/>
      <c r="G9" s="29"/>
      <c r="H9" s="30"/>
      <c r="I9" s="25"/>
      <c r="J9" s="25"/>
      <c r="K9" s="25"/>
      <c r="L9" s="25"/>
      <c r="M9" s="25"/>
      <c r="N9" s="25"/>
      <c r="O9" s="25"/>
      <c r="P9" s="25"/>
      <c r="Q9" s="25"/>
      <c r="R9" s="25"/>
      <c r="S9" s="25"/>
      <c r="T9" s="25"/>
      <c r="U9" s="25"/>
      <c r="V9" s="25"/>
      <c r="W9" s="25"/>
      <c r="X9" s="25"/>
      <c r="Y9" s="25"/>
      <c r="Z9" s="26"/>
    </row>
    <row r="10" spans="1:31" ht="15.75" customHeight="1">
      <c r="B10" s="18"/>
      <c r="C10" s="19"/>
      <c r="D10" s="19"/>
      <c r="E10" s="19"/>
      <c r="F10" s="19"/>
      <c r="G10" s="19"/>
      <c r="H10" s="19"/>
      <c r="I10" s="19"/>
      <c r="J10" s="19"/>
      <c r="K10" s="19"/>
      <c r="L10" s="19"/>
      <c r="M10" s="19"/>
      <c r="N10" s="19"/>
      <c r="O10" s="19"/>
      <c r="P10" s="19"/>
      <c r="Q10" s="19"/>
      <c r="R10" s="19"/>
      <c r="S10" s="19"/>
      <c r="T10" s="19"/>
      <c r="U10" s="19"/>
      <c r="V10" s="19"/>
      <c r="W10" s="19"/>
      <c r="X10" s="19"/>
      <c r="Y10" s="19"/>
      <c r="Z10" s="20"/>
    </row>
    <row r="11" spans="1:31" ht="98.25" customHeight="1">
      <c r="B11" s="37" t="s">
        <v>9</v>
      </c>
      <c r="C11" s="38" t="s">
        <v>10</v>
      </c>
      <c r="D11" s="38" t="s">
        <v>11</v>
      </c>
      <c r="E11" s="38" t="s">
        <v>12</v>
      </c>
      <c r="F11" s="38" t="s">
        <v>13</v>
      </c>
      <c r="G11" s="38" t="s">
        <v>14</v>
      </c>
      <c r="H11" s="38" t="s">
        <v>15</v>
      </c>
      <c r="I11" s="38" t="s">
        <v>16</v>
      </c>
      <c r="J11" s="39" t="s">
        <v>17</v>
      </c>
      <c r="K11" s="39" t="s">
        <v>18</v>
      </c>
      <c r="L11" s="40" t="s">
        <v>19</v>
      </c>
      <c r="M11" s="40" t="s">
        <v>20</v>
      </c>
      <c r="N11" s="40" t="s">
        <v>21</v>
      </c>
      <c r="O11" s="40" t="s">
        <v>22</v>
      </c>
      <c r="P11" s="40" t="s">
        <v>23</v>
      </c>
      <c r="Q11" s="40" t="s">
        <v>24</v>
      </c>
      <c r="R11" s="40" t="s">
        <v>25</v>
      </c>
      <c r="S11" s="40" t="s">
        <v>26</v>
      </c>
      <c r="T11" s="39" t="s">
        <v>27</v>
      </c>
      <c r="U11" s="40" t="s">
        <v>28</v>
      </c>
      <c r="V11" s="40" t="s">
        <v>29</v>
      </c>
      <c r="W11" s="40" t="s">
        <v>30</v>
      </c>
      <c r="X11" s="39" t="s">
        <v>31</v>
      </c>
      <c r="Y11" s="39" t="s">
        <v>32</v>
      </c>
      <c r="Z11" s="41" t="s">
        <v>33</v>
      </c>
      <c r="AA11" s="42" t="s">
        <v>34</v>
      </c>
    </row>
    <row r="12" spans="1:31" ht="60" customHeight="1">
      <c r="A12" s="43">
        <v>1</v>
      </c>
      <c r="B12" s="44" t="s">
        <v>35</v>
      </c>
      <c r="C12" s="45" t="s">
        <v>36</v>
      </c>
      <c r="D12" s="45" t="s">
        <v>37</v>
      </c>
      <c r="E12" s="45" t="s">
        <v>38</v>
      </c>
      <c r="F12" s="46"/>
      <c r="G12" s="46" t="s">
        <v>39</v>
      </c>
      <c r="H12" s="45" t="s">
        <v>40</v>
      </c>
      <c r="I12" s="45" t="s">
        <v>41</v>
      </c>
      <c r="J12" s="45" t="s">
        <v>42</v>
      </c>
      <c r="K12" s="47" t="s">
        <v>43</v>
      </c>
      <c r="L12" s="48" t="s">
        <v>44</v>
      </c>
      <c r="M12" s="49" t="s">
        <v>45</v>
      </c>
      <c r="N12" s="50" t="s">
        <v>46</v>
      </c>
      <c r="O12" s="50" t="s">
        <v>46</v>
      </c>
      <c r="P12" s="50" t="s">
        <v>47</v>
      </c>
      <c r="Q12" s="51" t="s">
        <v>48</v>
      </c>
      <c r="R12" s="50" t="s">
        <v>49</v>
      </c>
      <c r="S12" s="52">
        <v>6036200</v>
      </c>
      <c r="T12" s="52"/>
      <c r="U12" s="52">
        <f>+S12</f>
        <v>6036200</v>
      </c>
      <c r="V12" s="50" t="s">
        <v>50</v>
      </c>
      <c r="W12" s="50" t="s">
        <v>51</v>
      </c>
      <c r="X12" s="51" t="s">
        <v>52</v>
      </c>
      <c r="Y12" s="50" t="s">
        <v>53</v>
      </c>
      <c r="Z12" s="53" t="s">
        <v>54</v>
      </c>
      <c r="AA12" s="54" t="s">
        <v>55</v>
      </c>
      <c r="AB12" s="1" t="str">
        <f>VLOOKUP(B12,[1]Hoja2!$A$2:$B$10,2,FALSE)</f>
        <v>DIMEN3</v>
      </c>
      <c r="AC12" s="1" t="str">
        <f>CONCATENATE("PROY",MID(E12,1,1))</f>
        <v>PROY4</v>
      </c>
      <c r="AD12" s="1" t="str">
        <f>CONCATENATE(AC12,"PROD",MID(H12,1,7))</f>
        <v>PROY4PROD2299066</v>
      </c>
      <c r="AE12" s="1" t="str">
        <f>CONCATENATE(AC12,"MHCP")</f>
        <v>PROY4MHCP</v>
      </c>
    </row>
    <row r="13" spans="1:31" ht="60" customHeight="1">
      <c r="A13" s="43">
        <v>2</v>
      </c>
      <c r="B13" s="44" t="s">
        <v>35</v>
      </c>
      <c r="C13" s="45" t="s">
        <v>36</v>
      </c>
      <c r="D13" s="45" t="s">
        <v>37</v>
      </c>
      <c r="E13" s="45" t="s">
        <v>38</v>
      </c>
      <c r="F13" s="46"/>
      <c r="G13" s="46" t="s">
        <v>39</v>
      </c>
      <c r="H13" s="45" t="s">
        <v>40</v>
      </c>
      <c r="I13" s="45" t="s">
        <v>41</v>
      </c>
      <c r="J13" s="45" t="s">
        <v>42</v>
      </c>
      <c r="K13" s="47" t="s">
        <v>43</v>
      </c>
      <c r="L13" s="48" t="s">
        <v>44</v>
      </c>
      <c r="M13" s="49" t="s">
        <v>45</v>
      </c>
      <c r="N13" s="50" t="s">
        <v>46</v>
      </c>
      <c r="O13" s="50" t="s">
        <v>46</v>
      </c>
      <c r="P13" s="50" t="s">
        <v>47</v>
      </c>
      <c r="Q13" s="51" t="s">
        <v>48</v>
      </c>
      <c r="R13" s="50" t="s">
        <v>56</v>
      </c>
      <c r="S13" s="52">
        <v>92663800</v>
      </c>
      <c r="T13" s="52"/>
      <c r="U13" s="52">
        <f>+S13</f>
        <v>92663800</v>
      </c>
      <c r="V13" s="50" t="s">
        <v>50</v>
      </c>
      <c r="W13" s="50" t="s">
        <v>51</v>
      </c>
      <c r="X13" s="51" t="s">
        <v>52</v>
      </c>
      <c r="Y13" s="50" t="s">
        <v>53</v>
      </c>
      <c r="Z13" s="53" t="s">
        <v>54</v>
      </c>
      <c r="AA13" s="54" t="s">
        <v>55</v>
      </c>
      <c r="AB13" s="1" t="str">
        <f>VLOOKUP(B13,[1]Hoja2!$A$2:$B$10,2,FALSE)</f>
        <v>DIMEN3</v>
      </c>
      <c r="AC13" s="1" t="str">
        <f t="shared" ref="AC13:AC101" si="0">CONCATENATE("PROY",MID(E13,1,1))</f>
        <v>PROY4</v>
      </c>
      <c r="AD13" s="1" t="str">
        <f t="shared" ref="AD13:AD101" si="1">CONCATENATE(AC13,"PROD",MID(H13,1,7))</f>
        <v>PROY4PROD2299066</v>
      </c>
      <c r="AE13" s="1" t="str">
        <f t="shared" ref="AE13:AE101" si="2">CONCATENATE(AC13,"MHCP")</f>
        <v>PROY4MHCP</v>
      </c>
    </row>
    <row r="14" spans="1:31" ht="60" customHeight="1">
      <c r="A14" s="43">
        <v>3</v>
      </c>
      <c r="B14" s="44" t="s">
        <v>35</v>
      </c>
      <c r="C14" s="45" t="s">
        <v>36</v>
      </c>
      <c r="D14" s="45" t="s">
        <v>37</v>
      </c>
      <c r="E14" s="45" t="s">
        <v>38</v>
      </c>
      <c r="F14" s="46" t="str">
        <f>IFERROR(VLOOKUP(E14,[1]Hoja2!F28:G51,2,FALSE),"")</f>
        <v/>
      </c>
      <c r="G14" s="46" t="s">
        <v>39</v>
      </c>
      <c r="H14" s="45" t="s">
        <v>40</v>
      </c>
      <c r="I14" s="45" t="s">
        <v>41</v>
      </c>
      <c r="J14" s="45" t="s">
        <v>42</v>
      </c>
      <c r="K14" s="55" t="s">
        <v>57</v>
      </c>
      <c r="L14" s="48" t="s">
        <v>44</v>
      </c>
      <c r="M14" s="49" t="s">
        <v>58</v>
      </c>
      <c r="N14" s="50" t="s">
        <v>59</v>
      </c>
      <c r="O14" s="50" t="s">
        <v>59</v>
      </c>
      <c r="P14" s="50" t="s">
        <v>47</v>
      </c>
      <c r="Q14" s="51" t="s">
        <v>60</v>
      </c>
      <c r="R14" s="50" t="s">
        <v>56</v>
      </c>
      <c r="S14" s="52">
        <v>2415000</v>
      </c>
      <c r="T14" s="52"/>
      <c r="U14" s="52">
        <f>+S14</f>
        <v>2415000</v>
      </c>
      <c r="V14" s="50" t="s">
        <v>50</v>
      </c>
      <c r="W14" s="50" t="s">
        <v>51</v>
      </c>
      <c r="X14" s="51" t="s">
        <v>52</v>
      </c>
      <c r="Y14" s="50" t="s">
        <v>53</v>
      </c>
      <c r="Z14" s="53" t="s">
        <v>54</v>
      </c>
      <c r="AA14" s="54" t="s">
        <v>55</v>
      </c>
      <c r="AB14" s="1" t="str">
        <f>VLOOKUP(B14,[1]Hoja2!$A$2:$B$10,2,FALSE)</f>
        <v>DIMEN3</v>
      </c>
      <c r="AC14" s="1" t="str">
        <f t="shared" si="0"/>
        <v>PROY4</v>
      </c>
      <c r="AD14" s="1" t="str">
        <f t="shared" si="1"/>
        <v>PROY4PROD2299066</v>
      </c>
      <c r="AE14" s="1" t="str">
        <f t="shared" si="2"/>
        <v>PROY4MHCP</v>
      </c>
    </row>
    <row r="15" spans="1:31" ht="60" customHeight="1">
      <c r="A15" s="43">
        <v>4</v>
      </c>
      <c r="B15" s="44" t="s">
        <v>35</v>
      </c>
      <c r="C15" s="45" t="s">
        <v>36</v>
      </c>
      <c r="D15" s="45" t="s">
        <v>37</v>
      </c>
      <c r="E15" s="45" t="s">
        <v>38</v>
      </c>
      <c r="F15" s="46" t="str">
        <f>IFERROR(VLOOKUP(E15,[1]Hoja2!F29:G52,2,FALSE),"")</f>
        <v/>
      </c>
      <c r="G15" s="46" t="s">
        <v>39</v>
      </c>
      <c r="H15" s="45" t="s">
        <v>40</v>
      </c>
      <c r="I15" s="45" t="s">
        <v>41</v>
      </c>
      <c r="J15" s="45" t="s">
        <v>42</v>
      </c>
      <c r="K15" s="55" t="s">
        <v>61</v>
      </c>
      <c r="L15" s="48" t="s">
        <v>62</v>
      </c>
      <c r="M15" s="49" t="s">
        <v>63</v>
      </c>
      <c r="N15" s="50" t="s">
        <v>64</v>
      </c>
      <c r="O15" s="50" t="s">
        <v>64</v>
      </c>
      <c r="P15" s="50" t="s">
        <v>47</v>
      </c>
      <c r="Q15" s="51" t="s">
        <v>65</v>
      </c>
      <c r="R15" s="50" t="s">
        <v>56</v>
      </c>
      <c r="S15" s="52">
        <v>121800000</v>
      </c>
      <c r="T15" s="52"/>
      <c r="U15" s="52">
        <f>+S15</f>
        <v>121800000</v>
      </c>
      <c r="V15" s="50" t="s">
        <v>50</v>
      </c>
      <c r="W15" s="50" t="s">
        <v>51</v>
      </c>
      <c r="X15" s="51" t="s">
        <v>52</v>
      </c>
      <c r="Y15" s="50" t="s">
        <v>53</v>
      </c>
      <c r="Z15" s="53" t="s">
        <v>54</v>
      </c>
      <c r="AA15" s="54" t="s">
        <v>55</v>
      </c>
      <c r="AB15" s="1" t="str">
        <f>VLOOKUP(B15,[1]Hoja2!$A$2:$B$10,2,FALSE)</f>
        <v>DIMEN3</v>
      </c>
      <c r="AC15" s="1" t="str">
        <f t="shared" si="0"/>
        <v>PROY4</v>
      </c>
      <c r="AD15" s="1" t="str">
        <f t="shared" si="1"/>
        <v>PROY4PROD2299066</v>
      </c>
      <c r="AE15" s="1" t="str">
        <f t="shared" si="2"/>
        <v>PROY4MHCP</v>
      </c>
    </row>
    <row r="16" spans="1:31" ht="60" customHeight="1">
      <c r="A16" s="43">
        <v>5</v>
      </c>
      <c r="B16" s="44" t="s">
        <v>35</v>
      </c>
      <c r="C16" s="45" t="s">
        <v>36</v>
      </c>
      <c r="D16" s="45" t="s">
        <v>37</v>
      </c>
      <c r="E16" s="45" t="s">
        <v>38</v>
      </c>
      <c r="F16" s="46" t="str">
        <f>IFERROR(VLOOKUP(E16,[1]Hoja2!F30:G53,2,FALSE),"")</f>
        <v/>
      </c>
      <c r="G16" s="46" t="s">
        <v>39</v>
      </c>
      <c r="H16" s="45" t="s">
        <v>40</v>
      </c>
      <c r="I16" s="45" t="s">
        <v>41</v>
      </c>
      <c r="J16" s="45" t="s">
        <v>42</v>
      </c>
      <c r="K16" s="55" t="s">
        <v>66</v>
      </c>
      <c r="L16" s="48" t="s">
        <v>67</v>
      </c>
      <c r="M16" s="49" t="s">
        <v>68</v>
      </c>
      <c r="N16" s="50" t="s">
        <v>59</v>
      </c>
      <c r="O16" s="50" t="s">
        <v>59</v>
      </c>
      <c r="P16" s="50" t="s">
        <v>47</v>
      </c>
      <c r="Q16" s="51" t="s">
        <v>60</v>
      </c>
      <c r="R16" s="50" t="s">
        <v>56</v>
      </c>
      <c r="S16" s="52">
        <v>6825000</v>
      </c>
      <c r="T16" s="52"/>
      <c r="U16" s="52">
        <f>+S16</f>
        <v>6825000</v>
      </c>
      <c r="V16" s="50" t="s">
        <v>50</v>
      </c>
      <c r="W16" s="50" t="s">
        <v>51</v>
      </c>
      <c r="X16" s="51" t="s">
        <v>52</v>
      </c>
      <c r="Y16" s="50" t="s">
        <v>53</v>
      </c>
      <c r="Z16" s="53" t="s">
        <v>54</v>
      </c>
      <c r="AA16" s="54" t="s">
        <v>55</v>
      </c>
      <c r="AB16" s="1" t="str">
        <f>VLOOKUP(B16,[1]Hoja2!$A$2:$B$10,2,FALSE)</f>
        <v>DIMEN3</v>
      </c>
      <c r="AC16" s="1" t="str">
        <f t="shared" si="0"/>
        <v>PROY4</v>
      </c>
      <c r="AD16" s="1" t="str">
        <f t="shared" si="1"/>
        <v>PROY4PROD2299066</v>
      </c>
      <c r="AE16" s="1" t="str">
        <f t="shared" si="2"/>
        <v>PROY4MHCP</v>
      </c>
    </row>
    <row r="17" spans="1:31" ht="60" customHeight="1">
      <c r="A17" s="43">
        <v>6</v>
      </c>
      <c r="B17" s="44" t="s">
        <v>35</v>
      </c>
      <c r="C17" s="45" t="s">
        <v>36</v>
      </c>
      <c r="D17" s="45" t="s">
        <v>37</v>
      </c>
      <c r="E17" s="45" t="s">
        <v>38</v>
      </c>
      <c r="F17" s="46" t="str">
        <f>IFERROR(VLOOKUP(E17,[1]Hoja2!F31:G54,2,FALSE),"")</f>
        <v/>
      </c>
      <c r="G17" s="46" t="s">
        <v>39</v>
      </c>
      <c r="H17" s="45" t="s">
        <v>40</v>
      </c>
      <c r="I17" s="45" t="s">
        <v>41</v>
      </c>
      <c r="J17" s="45" t="s">
        <v>42</v>
      </c>
      <c r="K17" s="56" t="s">
        <v>69</v>
      </c>
      <c r="L17" s="48" t="s">
        <v>70</v>
      </c>
      <c r="M17" s="49" t="s">
        <v>71</v>
      </c>
      <c r="N17" s="48" t="s">
        <v>72</v>
      </c>
      <c r="O17" s="48" t="s">
        <v>72</v>
      </c>
      <c r="P17" s="50" t="s">
        <v>73</v>
      </c>
      <c r="Q17" s="51" t="s">
        <v>60</v>
      </c>
      <c r="R17" s="48" t="s">
        <v>56</v>
      </c>
      <c r="S17" s="57">
        <v>5250000</v>
      </c>
      <c r="T17" s="52"/>
      <c r="U17" s="52">
        <f t="shared" ref="U17:U107" si="3">+S17</f>
        <v>5250000</v>
      </c>
      <c r="V17" s="50" t="s">
        <v>50</v>
      </c>
      <c r="W17" s="50" t="s">
        <v>51</v>
      </c>
      <c r="X17" s="51" t="s">
        <v>52</v>
      </c>
      <c r="Y17" s="50" t="s">
        <v>53</v>
      </c>
      <c r="Z17" s="53" t="s">
        <v>54</v>
      </c>
      <c r="AA17" s="54" t="s">
        <v>55</v>
      </c>
      <c r="AB17" s="1" t="str">
        <f>VLOOKUP(B17,[1]Hoja2!$A$2:$B$10,2,FALSE)</f>
        <v>DIMEN3</v>
      </c>
      <c r="AC17" s="1" t="str">
        <f t="shared" si="0"/>
        <v>PROY4</v>
      </c>
      <c r="AD17" s="1" t="str">
        <f t="shared" si="1"/>
        <v>PROY4PROD2299066</v>
      </c>
      <c r="AE17" s="1" t="str">
        <f t="shared" si="2"/>
        <v>PROY4MHCP</v>
      </c>
    </row>
    <row r="18" spans="1:31" ht="60" customHeight="1">
      <c r="A18" s="43">
        <v>7</v>
      </c>
      <c r="B18" s="44" t="s">
        <v>35</v>
      </c>
      <c r="C18" s="45" t="s">
        <v>36</v>
      </c>
      <c r="D18" s="45" t="s">
        <v>37</v>
      </c>
      <c r="E18" s="45" t="s">
        <v>38</v>
      </c>
      <c r="F18" s="46" t="str">
        <f>IFERROR(VLOOKUP(E18,[1]Hoja2!F32:G55,2,FALSE),"")</f>
        <v/>
      </c>
      <c r="G18" s="46" t="s">
        <v>39</v>
      </c>
      <c r="H18" s="45" t="s">
        <v>40</v>
      </c>
      <c r="I18" s="45" t="s">
        <v>41</v>
      </c>
      <c r="J18" s="45" t="s">
        <v>42</v>
      </c>
      <c r="K18" s="56" t="s">
        <v>74</v>
      </c>
      <c r="L18" s="48" t="s">
        <v>75</v>
      </c>
      <c r="M18" s="49" t="s">
        <v>76</v>
      </c>
      <c r="N18" s="48" t="s">
        <v>77</v>
      </c>
      <c r="O18" s="48" t="s">
        <v>77</v>
      </c>
      <c r="P18" s="50" t="s">
        <v>47</v>
      </c>
      <c r="Q18" s="51" t="s">
        <v>60</v>
      </c>
      <c r="R18" s="48" t="s">
        <v>56</v>
      </c>
      <c r="S18" s="58">
        <v>5670000</v>
      </c>
      <c r="T18" s="52"/>
      <c r="U18" s="52">
        <f t="shared" si="3"/>
        <v>5670000</v>
      </c>
      <c r="V18" s="50" t="s">
        <v>50</v>
      </c>
      <c r="W18" s="50" t="s">
        <v>51</v>
      </c>
      <c r="X18" s="51" t="s">
        <v>52</v>
      </c>
      <c r="Y18" s="50" t="s">
        <v>53</v>
      </c>
      <c r="Z18" s="53" t="s">
        <v>54</v>
      </c>
      <c r="AA18" s="54" t="s">
        <v>55</v>
      </c>
      <c r="AB18" s="1" t="str">
        <f>VLOOKUP(B18,[1]Hoja2!$A$2:$B$10,2,FALSE)</f>
        <v>DIMEN3</v>
      </c>
      <c r="AC18" s="1" t="str">
        <f t="shared" si="0"/>
        <v>PROY4</v>
      </c>
      <c r="AD18" s="1" t="str">
        <f t="shared" si="1"/>
        <v>PROY4PROD2299066</v>
      </c>
      <c r="AE18" s="1" t="str">
        <f t="shared" si="2"/>
        <v>PROY4MHCP</v>
      </c>
    </row>
    <row r="19" spans="1:31" ht="60" customHeight="1">
      <c r="A19" s="43">
        <v>8</v>
      </c>
      <c r="B19" s="44" t="s">
        <v>35</v>
      </c>
      <c r="C19" s="45" t="s">
        <v>36</v>
      </c>
      <c r="D19" s="45" t="s">
        <v>37</v>
      </c>
      <c r="E19" s="45" t="s">
        <v>38</v>
      </c>
      <c r="F19" s="46" t="str">
        <f>IFERROR(VLOOKUP(E19,[1]Hoja2!F34:G57,2,FALSE),"")</f>
        <v/>
      </c>
      <c r="G19" s="46" t="s">
        <v>39</v>
      </c>
      <c r="H19" s="45" t="s">
        <v>40</v>
      </c>
      <c r="I19" s="45" t="s">
        <v>41</v>
      </c>
      <c r="J19" s="45" t="s">
        <v>42</v>
      </c>
      <c r="K19" s="56" t="s">
        <v>78</v>
      </c>
      <c r="L19" s="48" t="s">
        <v>79</v>
      </c>
      <c r="M19" s="49" t="s">
        <v>80</v>
      </c>
      <c r="N19" s="48" t="s">
        <v>72</v>
      </c>
      <c r="O19" s="48" t="s">
        <v>72</v>
      </c>
      <c r="P19" s="50" t="s">
        <v>73</v>
      </c>
      <c r="Q19" s="51" t="s">
        <v>60</v>
      </c>
      <c r="R19" s="48" t="s">
        <v>56</v>
      </c>
      <c r="S19" s="52">
        <v>8400000</v>
      </c>
      <c r="T19" s="52"/>
      <c r="U19" s="52">
        <f t="shared" si="3"/>
        <v>8400000</v>
      </c>
      <c r="V19" s="50" t="s">
        <v>50</v>
      </c>
      <c r="W19" s="50" t="s">
        <v>51</v>
      </c>
      <c r="X19" s="51" t="s">
        <v>52</v>
      </c>
      <c r="Y19" s="50" t="s">
        <v>53</v>
      </c>
      <c r="Z19" s="53" t="s">
        <v>54</v>
      </c>
      <c r="AA19" s="54" t="s">
        <v>55</v>
      </c>
      <c r="AB19" s="1" t="str">
        <f>VLOOKUP(B19,[1]Hoja2!$A$2:$B$10,2,FALSE)</f>
        <v>DIMEN3</v>
      </c>
      <c r="AC19" s="1" t="str">
        <f t="shared" si="0"/>
        <v>PROY4</v>
      </c>
      <c r="AD19" s="1" t="str">
        <f t="shared" si="1"/>
        <v>PROY4PROD2299066</v>
      </c>
      <c r="AE19" s="1" t="str">
        <f t="shared" si="2"/>
        <v>PROY4MHCP</v>
      </c>
    </row>
    <row r="20" spans="1:31" ht="60" customHeight="1">
      <c r="A20" s="43">
        <v>9</v>
      </c>
      <c r="B20" s="44" t="s">
        <v>35</v>
      </c>
      <c r="C20" s="45" t="s">
        <v>36</v>
      </c>
      <c r="D20" s="45" t="s">
        <v>37</v>
      </c>
      <c r="E20" s="45" t="s">
        <v>38</v>
      </c>
      <c r="F20" s="46" t="str">
        <f>IFERROR(VLOOKUP(E20,[1]Hoja2!F35:G58,2,FALSE),"")</f>
        <v/>
      </c>
      <c r="G20" s="46" t="s">
        <v>39</v>
      </c>
      <c r="H20" s="45" t="s">
        <v>40</v>
      </c>
      <c r="I20" s="45" t="s">
        <v>41</v>
      </c>
      <c r="J20" s="45" t="s">
        <v>42</v>
      </c>
      <c r="K20" s="56" t="s">
        <v>81</v>
      </c>
      <c r="L20" s="48" t="s">
        <v>82</v>
      </c>
      <c r="M20" s="49" t="s">
        <v>83</v>
      </c>
      <c r="N20" s="50" t="s">
        <v>64</v>
      </c>
      <c r="O20" s="50" t="s">
        <v>64</v>
      </c>
      <c r="P20" s="50" t="s">
        <v>84</v>
      </c>
      <c r="Q20" s="51" t="s">
        <v>48</v>
      </c>
      <c r="R20" s="48" t="s">
        <v>56</v>
      </c>
      <c r="S20" s="52">
        <v>992907</v>
      </c>
      <c r="T20" s="52"/>
      <c r="U20" s="52">
        <f t="shared" si="3"/>
        <v>992907</v>
      </c>
      <c r="V20" s="50" t="s">
        <v>55</v>
      </c>
      <c r="W20" s="50" t="s">
        <v>85</v>
      </c>
      <c r="X20" s="51" t="s">
        <v>52</v>
      </c>
      <c r="Y20" s="50" t="s">
        <v>53</v>
      </c>
      <c r="Z20" s="53" t="s">
        <v>54</v>
      </c>
      <c r="AA20" s="54" t="s">
        <v>50</v>
      </c>
      <c r="AB20" s="1" t="str">
        <f>VLOOKUP(B20,[1]Hoja2!$A$2:$B$10,2,FALSE)</f>
        <v>DIMEN3</v>
      </c>
      <c r="AC20" s="1" t="str">
        <f t="shared" si="0"/>
        <v>PROY4</v>
      </c>
      <c r="AD20" s="1" t="str">
        <f t="shared" si="1"/>
        <v>PROY4PROD2299066</v>
      </c>
      <c r="AE20" s="1" t="str">
        <f t="shared" si="2"/>
        <v>PROY4MHCP</v>
      </c>
    </row>
    <row r="21" spans="1:31" ht="60" customHeight="1">
      <c r="A21" s="43">
        <v>10</v>
      </c>
      <c r="B21" s="44" t="s">
        <v>35</v>
      </c>
      <c r="C21" s="45" t="s">
        <v>36</v>
      </c>
      <c r="D21" s="45" t="s">
        <v>37</v>
      </c>
      <c r="E21" s="45" t="s">
        <v>38</v>
      </c>
      <c r="F21" s="46" t="str">
        <f>IFERROR(VLOOKUP(E21,[1]Hoja2!F36:G59,2,FALSE),"")</f>
        <v/>
      </c>
      <c r="G21" s="46" t="s">
        <v>39</v>
      </c>
      <c r="H21" s="45" t="s">
        <v>40</v>
      </c>
      <c r="I21" s="45" t="s">
        <v>41</v>
      </c>
      <c r="J21" s="45" t="s">
        <v>42</v>
      </c>
      <c r="K21" s="56" t="s">
        <v>81</v>
      </c>
      <c r="L21" s="48" t="s">
        <v>82</v>
      </c>
      <c r="M21" s="49" t="s">
        <v>86</v>
      </c>
      <c r="N21" s="48" t="s">
        <v>72</v>
      </c>
      <c r="O21" s="48" t="s">
        <v>72</v>
      </c>
      <c r="P21" s="50" t="s">
        <v>73</v>
      </c>
      <c r="Q21" s="51" t="s">
        <v>48</v>
      </c>
      <c r="R21" s="48" t="s">
        <v>56</v>
      </c>
      <c r="S21" s="52">
        <v>3150000</v>
      </c>
      <c r="T21" s="52"/>
      <c r="U21" s="52">
        <f t="shared" si="3"/>
        <v>3150000</v>
      </c>
      <c r="V21" s="50" t="s">
        <v>50</v>
      </c>
      <c r="W21" s="50" t="s">
        <v>51</v>
      </c>
      <c r="X21" s="51" t="s">
        <v>52</v>
      </c>
      <c r="Y21" s="50" t="s">
        <v>53</v>
      </c>
      <c r="Z21" s="53" t="s">
        <v>54</v>
      </c>
      <c r="AA21" s="54" t="s">
        <v>55</v>
      </c>
      <c r="AB21" s="1" t="str">
        <f>VLOOKUP(B21,[1]Hoja2!$A$2:$B$10,2,FALSE)</f>
        <v>DIMEN3</v>
      </c>
      <c r="AC21" s="1" t="str">
        <f t="shared" si="0"/>
        <v>PROY4</v>
      </c>
      <c r="AD21" s="1" t="str">
        <f t="shared" si="1"/>
        <v>PROY4PROD2299066</v>
      </c>
      <c r="AE21" s="1" t="str">
        <f t="shared" si="2"/>
        <v>PROY4MHCP</v>
      </c>
    </row>
    <row r="22" spans="1:31" ht="60" customHeight="1">
      <c r="A22" s="43">
        <v>11</v>
      </c>
      <c r="B22" s="44" t="s">
        <v>35</v>
      </c>
      <c r="C22" s="45" t="s">
        <v>36</v>
      </c>
      <c r="D22" s="45" t="s">
        <v>37</v>
      </c>
      <c r="E22" s="45" t="s">
        <v>38</v>
      </c>
      <c r="F22" s="46" t="str">
        <f>IFERROR(VLOOKUP(E22,[1]Hoja2!F37:G60,2,FALSE),"")</f>
        <v/>
      </c>
      <c r="G22" s="46" t="s">
        <v>39</v>
      </c>
      <c r="H22" s="45" t="s">
        <v>40</v>
      </c>
      <c r="I22" s="45" t="s">
        <v>41</v>
      </c>
      <c r="J22" s="45" t="s">
        <v>42</v>
      </c>
      <c r="K22" s="55" t="s">
        <v>87</v>
      </c>
      <c r="L22" s="59" t="s">
        <v>88</v>
      </c>
      <c r="M22" s="49" t="s">
        <v>89</v>
      </c>
      <c r="N22" s="50" t="s">
        <v>46</v>
      </c>
      <c r="O22" s="50" t="s">
        <v>46</v>
      </c>
      <c r="P22" s="50" t="s">
        <v>90</v>
      </c>
      <c r="Q22" s="51" t="s">
        <v>65</v>
      </c>
      <c r="R22" s="50" t="s">
        <v>49</v>
      </c>
      <c r="S22" s="52">
        <v>52500000</v>
      </c>
      <c r="T22" s="52"/>
      <c r="U22" s="52">
        <f t="shared" si="3"/>
        <v>52500000</v>
      </c>
      <c r="V22" s="50" t="s">
        <v>50</v>
      </c>
      <c r="W22" s="50" t="s">
        <v>51</v>
      </c>
      <c r="X22" s="51" t="s">
        <v>52</v>
      </c>
      <c r="Y22" s="50" t="s">
        <v>53</v>
      </c>
      <c r="Z22" s="53" t="s">
        <v>54</v>
      </c>
      <c r="AA22" s="54" t="s">
        <v>55</v>
      </c>
      <c r="AB22" s="1" t="str">
        <f>VLOOKUP(B22,[1]Hoja2!$A$2:$B$10,2,FALSE)</f>
        <v>DIMEN3</v>
      </c>
      <c r="AC22" s="1" t="str">
        <f t="shared" si="0"/>
        <v>PROY4</v>
      </c>
      <c r="AD22" s="1" t="str">
        <f t="shared" si="1"/>
        <v>PROY4PROD2299066</v>
      </c>
      <c r="AE22" s="1" t="str">
        <f t="shared" si="2"/>
        <v>PROY4MHCP</v>
      </c>
    </row>
    <row r="23" spans="1:31" ht="60" customHeight="1">
      <c r="A23" s="43">
        <v>12</v>
      </c>
      <c r="B23" s="44" t="s">
        <v>35</v>
      </c>
      <c r="C23" s="45" t="s">
        <v>36</v>
      </c>
      <c r="D23" s="45" t="s">
        <v>37</v>
      </c>
      <c r="E23" s="45" t="s">
        <v>38</v>
      </c>
      <c r="F23" s="46" t="str">
        <f>IFERROR(VLOOKUP(E23,[1]Hoja2!F38:G61,2,FALSE),"")</f>
        <v/>
      </c>
      <c r="G23" s="46" t="s">
        <v>39</v>
      </c>
      <c r="H23" s="45" t="s">
        <v>40</v>
      </c>
      <c r="I23" s="45" t="s">
        <v>91</v>
      </c>
      <c r="J23" s="60" t="s">
        <v>92</v>
      </c>
      <c r="K23" s="56" t="s">
        <v>93</v>
      </c>
      <c r="L23" s="48" t="s">
        <v>94</v>
      </c>
      <c r="M23" s="61" t="s">
        <v>95</v>
      </c>
      <c r="N23" s="60" t="s">
        <v>64</v>
      </c>
      <c r="O23" s="56" t="s">
        <v>64</v>
      </c>
      <c r="P23" s="48" t="s">
        <v>96</v>
      </c>
      <c r="Q23" s="51" t="s">
        <v>97</v>
      </c>
      <c r="R23" s="50" t="s">
        <v>56</v>
      </c>
      <c r="S23" s="52">
        <f>+T23*P23</f>
        <v>21578732</v>
      </c>
      <c r="T23" s="52">
        <v>5394683</v>
      </c>
      <c r="U23" s="52">
        <f t="shared" si="3"/>
        <v>21578732</v>
      </c>
      <c r="V23" s="50" t="s">
        <v>50</v>
      </c>
      <c r="W23" s="50" t="s">
        <v>51</v>
      </c>
      <c r="X23" s="51" t="s">
        <v>52</v>
      </c>
      <c r="Y23" s="50" t="s">
        <v>53</v>
      </c>
      <c r="Z23" s="53" t="s">
        <v>54</v>
      </c>
      <c r="AA23" s="54" t="s">
        <v>55</v>
      </c>
      <c r="AB23" s="1" t="str">
        <f>VLOOKUP(B23,[1]Hoja2!$A$2:$B$10,2,FALSE)</f>
        <v>DIMEN3</v>
      </c>
      <c r="AC23" s="1" t="str">
        <f t="shared" si="0"/>
        <v>PROY4</v>
      </c>
      <c r="AD23" s="1" t="str">
        <f t="shared" si="1"/>
        <v>PROY4PROD2299066</v>
      </c>
      <c r="AE23" s="1" t="str">
        <f t="shared" si="2"/>
        <v>PROY4MHCP</v>
      </c>
    </row>
    <row r="24" spans="1:31" ht="60" customHeight="1">
      <c r="A24" s="43">
        <v>13</v>
      </c>
      <c r="B24" s="44" t="s">
        <v>35</v>
      </c>
      <c r="C24" s="45" t="s">
        <v>36</v>
      </c>
      <c r="D24" s="45" t="s">
        <v>37</v>
      </c>
      <c r="E24" s="45" t="s">
        <v>38</v>
      </c>
      <c r="F24" s="46" t="str">
        <f>IFERROR(VLOOKUP(E24,[1]Hoja2!F39:G62,2,FALSE),"")</f>
        <v/>
      </c>
      <c r="G24" s="46" t="s">
        <v>39</v>
      </c>
      <c r="H24" s="45" t="s">
        <v>40</v>
      </c>
      <c r="I24" s="45" t="s">
        <v>91</v>
      </c>
      <c r="J24" s="60" t="s">
        <v>92</v>
      </c>
      <c r="K24" s="56" t="s">
        <v>93</v>
      </c>
      <c r="L24" s="48" t="s">
        <v>94</v>
      </c>
      <c r="M24" s="61" t="s">
        <v>98</v>
      </c>
      <c r="N24" s="60" t="s">
        <v>99</v>
      </c>
      <c r="O24" s="60" t="s">
        <v>99</v>
      </c>
      <c r="P24" s="48" t="s">
        <v>100</v>
      </c>
      <c r="Q24" s="51" t="s">
        <v>97</v>
      </c>
      <c r="R24" s="50" t="s">
        <v>56</v>
      </c>
      <c r="S24" s="52">
        <f>62038851-S23</f>
        <v>40460119</v>
      </c>
      <c r="T24" s="52">
        <v>5394683</v>
      </c>
      <c r="U24" s="52">
        <f t="shared" si="3"/>
        <v>40460119</v>
      </c>
      <c r="V24" s="50" t="s">
        <v>50</v>
      </c>
      <c r="W24" s="50" t="s">
        <v>51</v>
      </c>
      <c r="X24" s="51" t="s">
        <v>52</v>
      </c>
      <c r="Y24" s="50" t="s">
        <v>53</v>
      </c>
      <c r="Z24" s="53" t="s">
        <v>54</v>
      </c>
      <c r="AA24" s="54" t="s">
        <v>55</v>
      </c>
      <c r="AB24" s="1" t="str">
        <f>VLOOKUP(B24,[1]Hoja2!$A$2:$B$10,2,FALSE)</f>
        <v>DIMEN3</v>
      </c>
      <c r="AC24" s="1" t="str">
        <f t="shared" si="0"/>
        <v>PROY4</v>
      </c>
      <c r="AD24" s="1" t="str">
        <f t="shared" si="1"/>
        <v>PROY4PROD2299066</v>
      </c>
      <c r="AE24" s="1" t="str">
        <f t="shared" si="2"/>
        <v>PROY4MHCP</v>
      </c>
    </row>
    <row r="25" spans="1:31" ht="60" customHeight="1">
      <c r="A25" s="43">
        <v>14</v>
      </c>
      <c r="B25" s="44" t="s">
        <v>35</v>
      </c>
      <c r="C25" s="45" t="s">
        <v>36</v>
      </c>
      <c r="D25" s="45" t="s">
        <v>37</v>
      </c>
      <c r="E25" s="45" t="s">
        <v>38</v>
      </c>
      <c r="F25" s="46" t="str">
        <f>IFERROR(VLOOKUP(E25,[1]Hoja2!F39:G62,2,FALSE),"")</f>
        <v/>
      </c>
      <c r="G25" s="46" t="s">
        <v>39</v>
      </c>
      <c r="H25" s="45" t="s">
        <v>40</v>
      </c>
      <c r="I25" s="45" t="s">
        <v>91</v>
      </c>
      <c r="J25" s="60" t="s">
        <v>92</v>
      </c>
      <c r="K25" s="56" t="s">
        <v>101</v>
      </c>
      <c r="L25" s="48" t="s">
        <v>94</v>
      </c>
      <c r="M25" s="62" t="s">
        <v>102</v>
      </c>
      <c r="N25" s="60" t="s">
        <v>64</v>
      </c>
      <c r="O25" s="56" t="s">
        <v>64</v>
      </c>
      <c r="P25" s="48" t="s">
        <v>96</v>
      </c>
      <c r="Q25" s="51" t="s">
        <v>97</v>
      </c>
      <c r="R25" s="50" t="s">
        <v>56</v>
      </c>
      <c r="S25" s="52">
        <f t="shared" ref="S25:S36" si="4">+T25*P25</f>
        <v>19420856</v>
      </c>
      <c r="T25" s="52">
        <v>4855214</v>
      </c>
      <c r="U25" s="52">
        <f t="shared" si="3"/>
        <v>19420856</v>
      </c>
      <c r="V25" s="50" t="s">
        <v>50</v>
      </c>
      <c r="W25" s="50" t="s">
        <v>51</v>
      </c>
      <c r="X25" s="51" t="s">
        <v>52</v>
      </c>
      <c r="Y25" s="50" t="s">
        <v>53</v>
      </c>
      <c r="Z25" s="53" t="s">
        <v>54</v>
      </c>
      <c r="AA25" s="54" t="s">
        <v>55</v>
      </c>
      <c r="AB25" s="1" t="str">
        <f>VLOOKUP(B25,[1]Hoja2!$A$2:$B$10,2,FALSE)</f>
        <v>DIMEN3</v>
      </c>
      <c r="AC25" s="1" t="str">
        <f t="shared" si="0"/>
        <v>PROY4</v>
      </c>
      <c r="AD25" s="1" t="str">
        <f t="shared" si="1"/>
        <v>PROY4PROD2299066</v>
      </c>
      <c r="AE25" s="1" t="str">
        <f t="shared" si="2"/>
        <v>PROY4MHCP</v>
      </c>
    </row>
    <row r="26" spans="1:31" ht="60" customHeight="1">
      <c r="A26" s="43">
        <v>15</v>
      </c>
      <c r="B26" s="44" t="s">
        <v>35</v>
      </c>
      <c r="C26" s="45" t="s">
        <v>36</v>
      </c>
      <c r="D26" s="45" t="s">
        <v>37</v>
      </c>
      <c r="E26" s="45" t="s">
        <v>38</v>
      </c>
      <c r="F26" s="46" t="str">
        <f>IFERROR(VLOOKUP(E26,[1]Hoja2!F40:G63,2,FALSE),"")</f>
        <v/>
      </c>
      <c r="G26" s="46" t="s">
        <v>39</v>
      </c>
      <c r="H26" s="45" t="s">
        <v>40</v>
      </c>
      <c r="I26" s="45" t="s">
        <v>91</v>
      </c>
      <c r="J26" s="60" t="s">
        <v>92</v>
      </c>
      <c r="K26" s="56" t="s">
        <v>101</v>
      </c>
      <c r="L26" s="48" t="s">
        <v>94</v>
      </c>
      <c r="M26" s="61" t="s">
        <v>103</v>
      </c>
      <c r="N26" s="60" t="s">
        <v>99</v>
      </c>
      <c r="O26" s="60" t="s">
        <v>99</v>
      </c>
      <c r="P26" s="48" t="s">
        <v>100</v>
      </c>
      <c r="Q26" s="51" t="s">
        <v>97</v>
      </c>
      <c r="R26" s="50" t="s">
        <v>56</v>
      </c>
      <c r="S26" s="52">
        <f t="shared" si="4"/>
        <v>36414105</v>
      </c>
      <c r="T26" s="52">
        <v>4855214</v>
      </c>
      <c r="U26" s="52">
        <f t="shared" si="3"/>
        <v>36414105</v>
      </c>
      <c r="V26" s="50" t="s">
        <v>50</v>
      </c>
      <c r="W26" s="50" t="s">
        <v>51</v>
      </c>
      <c r="X26" s="51" t="s">
        <v>52</v>
      </c>
      <c r="Y26" s="50" t="s">
        <v>53</v>
      </c>
      <c r="Z26" s="53" t="s">
        <v>54</v>
      </c>
      <c r="AA26" s="54" t="s">
        <v>55</v>
      </c>
      <c r="AB26" s="1" t="str">
        <f>VLOOKUP(B26,[1]Hoja2!$A$2:$B$10,2,FALSE)</f>
        <v>DIMEN3</v>
      </c>
      <c r="AC26" s="1" t="str">
        <f t="shared" si="0"/>
        <v>PROY4</v>
      </c>
      <c r="AD26" s="1" t="str">
        <f t="shared" si="1"/>
        <v>PROY4PROD2299066</v>
      </c>
      <c r="AE26" s="1" t="str">
        <f t="shared" si="2"/>
        <v>PROY4MHCP</v>
      </c>
    </row>
    <row r="27" spans="1:31" ht="60" customHeight="1">
      <c r="A27" s="43">
        <v>16</v>
      </c>
      <c r="B27" s="44" t="s">
        <v>35</v>
      </c>
      <c r="C27" s="45" t="s">
        <v>36</v>
      </c>
      <c r="D27" s="45" t="s">
        <v>37</v>
      </c>
      <c r="E27" s="45" t="s">
        <v>38</v>
      </c>
      <c r="F27" s="46" t="str">
        <f>IFERROR(VLOOKUP(E27,[1]Hoja2!F41:G64,2,FALSE),"")</f>
        <v/>
      </c>
      <c r="G27" s="46" t="s">
        <v>39</v>
      </c>
      <c r="H27" s="45" t="s">
        <v>40</v>
      </c>
      <c r="I27" s="45" t="s">
        <v>91</v>
      </c>
      <c r="J27" s="60" t="s">
        <v>92</v>
      </c>
      <c r="K27" s="56" t="s">
        <v>104</v>
      </c>
      <c r="L27" s="48" t="s">
        <v>94</v>
      </c>
      <c r="M27" s="61" t="s">
        <v>105</v>
      </c>
      <c r="N27" s="60" t="s">
        <v>64</v>
      </c>
      <c r="O27" s="56" t="s">
        <v>64</v>
      </c>
      <c r="P27" s="48" t="s">
        <v>96</v>
      </c>
      <c r="Q27" s="51" t="s">
        <v>97</v>
      </c>
      <c r="R27" s="50" t="s">
        <v>56</v>
      </c>
      <c r="S27" s="52">
        <f t="shared" si="4"/>
        <v>16480000</v>
      </c>
      <c r="T27" s="52">
        <v>4120000</v>
      </c>
      <c r="U27" s="52">
        <f t="shared" si="3"/>
        <v>16480000</v>
      </c>
      <c r="V27" s="50" t="s">
        <v>50</v>
      </c>
      <c r="W27" s="50" t="s">
        <v>51</v>
      </c>
      <c r="X27" s="51" t="s">
        <v>52</v>
      </c>
      <c r="Y27" s="50" t="s">
        <v>53</v>
      </c>
      <c r="Z27" s="53" t="s">
        <v>54</v>
      </c>
      <c r="AA27" s="54" t="s">
        <v>55</v>
      </c>
      <c r="AB27" s="1" t="str">
        <f>VLOOKUP(B27,[1]Hoja2!$A$2:$B$10,2,FALSE)</f>
        <v>DIMEN3</v>
      </c>
      <c r="AC27" s="1" t="str">
        <f t="shared" si="0"/>
        <v>PROY4</v>
      </c>
      <c r="AD27" s="1" t="str">
        <f t="shared" si="1"/>
        <v>PROY4PROD2299066</v>
      </c>
      <c r="AE27" s="1" t="str">
        <f t="shared" si="2"/>
        <v>PROY4MHCP</v>
      </c>
    </row>
    <row r="28" spans="1:31" ht="60" customHeight="1">
      <c r="A28" s="43">
        <v>17</v>
      </c>
      <c r="B28" s="44" t="s">
        <v>35</v>
      </c>
      <c r="C28" s="45" t="s">
        <v>36</v>
      </c>
      <c r="D28" s="45" t="s">
        <v>37</v>
      </c>
      <c r="E28" s="45" t="s">
        <v>38</v>
      </c>
      <c r="F28" s="46" t="str">
        <f>IFERROR(VLOOKUP(E28,[1]Hoja2!F42:G65,2,FALSE),"")</f>
        <v/>
      </c>
      <c r="G28" s="46" t="s">
        <v>39</v>
      </c>
      <c r="H28" s="45" t="s">
        <v>40</v>
      </c>
      <c r="I28" s="45" t="s">
        <v>91</v>
      </c>
      <c r="J28" s="60" t="s">
        <v>92</v>
      </c>
      <c r="K28" s="56" t="s">
        <v>104</v>
      </c>
      <c r="L28" s="48" t="s">
        <v>94</v>
      </c>
      <c r="M28" s="61" t="s">
        <v>105</v>
      </c>
      <c r="N28" s="60" t="s">
        <v>99</v>
      </c>
      <c r="O28" s="60" t="s">
        <v>99</v>
      </c>
      <c r="P28" s="48" t="s">
        <v>100</v>
      </c>
      <c r="Q28" s="51" t="s">
        <v>97</v>
      </c>
      <c r="R28" s="50" t="s">
        <v>56</v>
      </c>
      <c r="S28" s="52">
        <f t="shared" si="4"/>
        <v>30900000</v>
      </c>
      <c r="T28" s="52">
        <v>4120000</v>
      </c>
      <c r="U28" s="52">
        <f t="shared" si="3"/>
        <v>30900000</v>
      </c>
      <c r="V28" s="50" t="s">
        <v>50</v>
      </c>
      <c r="W28" s="50" t="s">
        <v>51</v>
      </c>
      <c r="X28" s="51" t="s">
        <v>52</v>
      </c>
      <c r="Y28" s="50" t="s">
        <v>53</v>
      </c>
      <c r="Z28" s="53" t="s">
        <v>54</v>
      </c>
      <c r="AA28" s="54" t="s">
        <v>55</v>
      </c>
      <c r="AB28" s="1" t="str">
        <f>VLOOKUP(B28,[1]Hoja2!$A$2:$B$10,2,FALSE)</f>
        <v>DIMEN3</v>
      </c>
      <c r="AC28" s="1" t="str">
        <f t="shared" si="0"/>
        <v>PROY4</v>
      </c>
      <c r="AD28" s="1" t="str">
        <f t="shared" si="1"/>
        <v>PROY4PROD2299066</v>
      </c>
      <c r="AE28" s="1" t="str">
        <f t="shared" si="2"/>
        <v>PROY4MHCP</v>
      </c>
    </row>
    <row r="29" spans="1:31" ht="60" customHeight="1">
      <c r="A29" s="43">
        <v>18</v>
      </c>
      <c r="B29" s="44" t="s">
        <v>35</v>
      </c>
      <c r="C29" s="45" t="s">
        <v>36</v>
      </c>
      <c r="D29" s="45" t="s">
        <v>37</v>
      </c>
      <c r="E29" s="45" t="s">
        <v>38</v>
      </c>
      <c r="F29" s="46" t="str">
        <f>IFERROR(VLOOKUP(E29,[1]Hoja2!F42:G65,2,FALSE),"")</f>
        <v/>
      </c>
      <c r="G29" s="46" t="s">
        <v>39</v>
      </c>
      <c r="H29" s="45" t="s">
        <v>40</v>
      </c>
      <c r="I29" s="45" t="s">
        <v>91</v>
      </c>
      <c r="J29" s="60" t="s">
        <v>92</v>
      </c>
      <c r="K29" s="56" t="s">
        <v>106</v>
      </c>
      <c r="L29" s="48" t="s">
        <v>94</v>
      </c>
      <c r="M29" s="61" t="s">
        <v>107</v>
      </c>
      <c r="N29" s="60" t="s">
        <v>64</v>
      </c>
      <c r="O29" s="56" t="s">
        <v>64</v>
      </c>
      <c r="P29" s="48" t="s">
        <v>96</v>
      </c>
      <c r="Q29" s="51" t="s">
        <v>97</v>
      </c>
      <c r="R29" s="50" t="s">
        <v>56</v>
      </c>
      <c r="S29" s="52">
        <f t="shared" si="4"/>
        <v>10495700</v>
      </c>
      <c r="T29" s="52">
        <v>2623925</v>
      </c>
      <c r="U29" s="52">
        <f t="shared" si="3"/>
        <v>10495700</v>
      </c>
      <c r="V29" s="50" t="s">
        <v>50</v>
      </c>
      <c r="W29" s="50" t="s">
        <v>51</v>
      </c>
      <c r="X29" s="51" t="s">
        <v>52</v>
      </c>
      <c r="Y29" s="50" t="s">
        <v>53</v>
      </c>
      <c r="Z29" s="53" t="s">
        <v>54</v>
      </c>
      <c r="AA29" s="54" t="s">
        <v>55</v>
      </c>
      <c r="AB29" s="1" t="str">
        <f>VLOOKUP(B29,[1]Hoja2!$A$2:$B$10,2,FALSE)</f>
        <v>DIMEN3</v>
      </c>
      <c r="AC29" s="1" t="str">
        <f t="shared" si="0"/>
        <v>PROY4</v>
      </c>
      <c r="AD29" s="1" t="str">
        <f t="shared" si="1"/>
        <v>PROY4PROD2299066</v>
      </c>
      <c r="AE29" s="1" t="str">
        <f t="shared" si="2"/>
        <v>PROY4MHCP</v>
      </c>
    </row>
    <row r="30" spans="1:31" ht="60" customHeight="1">
      <c r="A30" s="43">
        <v>19</v>
      </c>
      <c r="B30" s="44" t="s">
        <v>35</v>
      </c>
      <c r="C30" s="45" t="s">
        <v>36</v>
      </c>
      <c r="D30" s="45" t="s">
        <v>37</v>
      </c>
      <c r="E30" s="45" t="s">
        <v>38</v>
      </c>
      <c r="F30" s="46" t="str">
        <f>IFERROR(VLOOKUP(E30,[1]Hoja2!F43:G66,2,FALSE),"")</f>
        <v/>
      </c>
      <c r="G30" s="46" t="s">
        <v>39</v>
      </c>
      <c r="H30" s="45" t="s">
        <v>40</v>
      </c>
      <c r="I30" s="45" t="s">
        <v>91</v>
      </c>
      <c r="J30" s="60" t="s">
        <v>92</v>
      </c>
      <c r="K30" s="56" t="s">
        <v>106</v>
      </c>
      <c r="L30" s="48" t="s">
        <v>94</v>
      </c>
      <c r="M30" s="61" t="s">
        <v>108</v>
      </c>
      <c r="N30" s="60" t="s">
        <v>99</v>
      </c>
      <c r="O30" s="60" t="s">
        <v>99</v>
      </c>
      <c r="P30" s="48" t="s">
        <v>100</v>
      </c>
      <c r="Q30" s="51" t="s">
        <v>97</v>
      </c>
      <c r="R30" s="50" t="s">
        <v>56</v>
      </c>
      <c r="S30" s="52">
        <f t="shared" si="4"/>
        <v>19679437.5</v>
      </c>
      <c r="T30" s="52">
        <v>2623925</v>
      </c>
      <c r="U30" s="52">
        <f t="shared" si="3"/>
        <v>19679437.5</v>
      </c>
      <c r="V30" s="50" t="s">
        <v>50</v>
      </c>
      <c r="W30" s="50" t="s">
        <v>51</v>
      </c>
      <c r="X30" s="51" t="s">
        <v>52</v>
      </c>
      <c r="Y30" s="50" t="s">
        <v>53</v>
      </c>
      <c r="Z30" s="53" t="s">
        <v>54</v>
      </c>
      <c r="AA30" s="54" t="s">
        <v>55</v>
      </c>
      <c r="AB30" s="1" t="str">
        <f>VLOOKUP(B30,[1]Hoja2!$A$2:$B$10,2,FALSE)</f>
        <v>DIMEN3</v>
      </c>
      <c r="AC30" s="1" t="str">
        <f t="shared" si="0"/>
        <v>PROY4</v>
      </c>
      <c r="AD30" s="1" t="str">
        <f t="shared" si="1"/>
        <v>PROY4PROD2299066</v>
      </c>
      <c r="AE30" s="1" t="str">
        <f t="shared" si="2"/>
        <v>PROY4MHCP</v>
      </c>
    </row>
    <row r="31" spans="1:31" ht="60" customHeight="1">
      <c r="A31" s="43">
        <v>20</v>
      </c>
      <c r="B31" s="44" t="s">
        <v>109</v>
      </c>
      <c r="C31" s="45" t="s">
        <v>110</v>
      </c>
      <c r="D31" s="45" t="s">
        <v>37</v>
      </c>
      <c r="E31" s="45" t="s">
        <v>111</v>
      </c>
      <c r="F31" s="46" t="str">
        <f>IFERROR(VLOOKUP(E31,[1]Hoja2!F43:G66,2,FALSE),"")</f>
        <v/>
      </c>
      <c r="G31" s="46" t="s">
        <v>112</v>
      </c>
      <c r="H31" s="45" t="s">
        <v>113</v>
      </c>
      <c r="I31" s="45" t="s">
        <v>114</v>
      </c>
      <c r="J31" s="60" t="s">
        <v>92</v>
      </c>
      <c r="K31" s="55" t="s">
        <v>115</v>
      </c>
      <c r="L31" s="48" t="s">
        <v>94</v>
      </c>
      <c r="M31" s="47" t="s">
        <v>116</v>
      </c>
      <c r="N31" s="60" t="s">
        <v>64</v>
      </c>
      <c r="O31" s="56" t="s">
        <v>64</v>
      </c>
      <c r="P31" s="48" t="s">
        <v>96</v>
      </c>
      <c r="Q31" s="51" t="s">
        <v>97</v>
      </c>
      <c r="R31" s="50" t="s">
        <v>56</v>
      </c>
      <c r="S31" s="52">
        <f t="shared" si="4"/>
        <v>31126792</v>
      </c>
      <c r="T31" s="52">
        <v>7781698</v>
      </c>
      <c r="U31" s="52">
        <f t="shared" si="3"/>
        <v>31126792</v>
      </c>
      <c r="V31" s="50" t="s">
        <v>50</v>
      </c>
      <c r="W31" s="50" t="s">
        <v>51</v>
      </c>
      <c r="X31" s="51" t="s">
        <v>52</v>
      </c>
      <c r="Y31" s="50" t="s">
        <v>53</v>
      </c>
      <c r="Z31" s="53" t="s">
        <v>54</v>
      </c>
      <c r="AA31" s="54" t="s">
        <v>55</v>
      </c>
      <c r="AB31" s="1" t="str">
        <f>VLOOKUP(B31,[1]Hoja2!$A$2:$B$10,2,FALSE)</f>
        <v>DIMEN2</v>
      </c>
      <c r="AC31" s="1" t="str">
        <f t="shared" si="0"/>
        <v>PROY3</v>
      </c>
      <c r="AD31" s="1" t="str">
        <f t="shared" si="1"/>
        <v>PROY3PROD2299060</v>
      </c>
      <c r="AE31" s="1" t="str">
        <f t="shared" si="2"/>
        <v>PROY3MHCP</v>
      </c>
    </row>
    <row r="32" spans="1:31" ht="60" customHeight="1">
      <c r="A32" s="43">
        <v>21</v>
      </c>
      <c r="B32" s="44" t="s">
        <v>109</v>
      </c>
      <c r="C32" s="45" t="s">
        <v>110</v>
      </c>
      <c r="D32" s="45" t="s">
        <v>37</v>
      </c>
      <c r="E32" s="45" t="s">
        <v>111</v>
      </c>
      <c r="F32" s="46" t="str">
        <f>IFERROR(VLOOKUP(E32,[1]Hoja2!F44:G67,2,FALSE),"")</f>
        <v/>
      </c>
      <c r="G32" s="46" t="s">
        <v>112</v>
      </c>
      <c r="H32" s="45" t="s">
        <v>113</v>
      </c>
      <c r="I32" s="45" t="s">
        <v>114</v>
      </c>
      <c r="J32" s="60" t="s">
        <v>92</v>
      </c>
      <c r="K32" s="55" t="s">
        <v>115</v>
      </c>
      <c r="L32" s="48" t="s">
        <v>94</v>
      </c>
      <c r="M32" s="47" t="s">
        <v>116</v>
      </c>
      <c r="N32" s="60" t="s">
        <v>99</v>
      </c>
      <c r="O32" s="60" t="s">
        <v>99</v>
      </c>
      <c r="P32" s="48" t="s">
        <v>100</v>
      </c>
      <c r="Q32" s="51" t="s">
        <v>97</v>
      </c>
      <c r="R32" s="50" t="s">
        <v>56</v>
      </c>
      <c r="S32" s="52">
        <f t="shared" si="4"/>
        <v>58362735</v>
      </c>
      <c r="T32" s="52">
        <v>7781698</v>
      </c>
      <c r="U32" s="52">
        <f t="shared" si="3"/>
        <v>58362735</v>
      </c>
      <c r="V32" s="50" t="s">
        <v>50</v>
      </c>
      <c r="W32" s="50" t="s">
        <v>51</v>
      </c>
      <c r="X32" s="51" t="s">
        <v>52</v>
      </c>
      <c r="Y32" s="50" t="s">
        <v>53</v>
      </c>
      <c r="Z32" s="53" t="s">
        <v>54</v>
      </c>
      <c r="AA32" s="54" t="s">
        <v>55</v>
      </c>
      <c r="AB32" s="1" t="str">
        <f>VLOOKUP(B32,[1]Hoja2!$A$2:$B$10,2,FALSE)</f>
        <v>DIMEN2</v>
      </c>
      <c r="AC32" s="1" t="str">
        <f t="shared" si="0"/>
        <v>PROY3</v>
      </c>
      <c r="AD32" s="1" t="str">
        <f t="shared" si="1"/>
        <v>PROY3PROD2299060</v>
      </c>
      <c r="AE32" s="1" t="str">
        <f t="shared" si="2"/>
        <v>PROY3MHCP</v>
      </c>
    </row>
    <row r="33" spans="1:31" ht="60" customHeight="1">
      <c r="A33" s="43">
        <v>22</v>
      </c>
      <c r="B33" s="44" t="s">
        <v>109</v>
      </c>
      <c r="C33" s="45" t="s">
        <v>110</v>
      </c>
      <c r="D33" s="45" t="s">
        <v>37</v>
      </c>
      <c r="E33" s="45" t="s">
        <v>111</v>
      </c>
      <c r="F33" s="46" t="str">
        <f>IFERROR(VLOOKUP(E33,[1]Hoja2!F44:G67,2,FALSE),"")</f>
        <v/>
      </c>
      <c r="G33" s="46" t="s">
        <v>112</v>
      </c>
      <c r="H33" s="45" t="s">
        <v>113</v>
      </c>
      <c r="I33" s="45" t="s">
        <v>114</v>
      </c>
      <c r="J33" s="60" t="s">
        <v>92</v>
      </c>
      <c r="K33" s="55" t="s">
        <v>117</v>
      </c>
      <c r="L33" s="48" t="s">
        <v>94</v>
      </c>
      <c r="M33" s="47" t="s">
        <v>118</v>
      </c>
      <c r="N33" s="60" t="s">
        <v>64</v>
      </c>
      <c r="O33" s="56" t="s">
        <v>64</v>
      </c>
      <c r="P33" s="48" t="s">
        <v>96</v>
      </c>
      <c r="Q33" s="51" t="s">
        <v>97</v>
      </c>
      <c r="R33" s="50" t="s">
        <v>56</v>
      </c>
      <c r="S33" s="52">
        <f t="shared" si="4"/>
        <v>21578732</v>
      </c>
      <c r="T33" s="52">
        <v>5394683</v>
      </c>
      <c r="U33" s="52">
        <f t="shared" si="3"/>
        <v>21578732</v>
      </c>
      <c r="V33" s="50" t="s">
        <v>50</v>
      </c>
      <c r="W33" s="50" t="s">
        <v>51</v>
      </c>
      <c r="X33" s="51" t="s">
        <v>52</v>
      </c>
      <c r="Y33" s="50" t="s">
        <v>53</v>
      </c>
      <c r="Z33" s="53" t="s">
        <v>54</v>
      </c>
      <c r="AA33" s="54" t="s">
        <v>55</v>
      </c>
      <c r="AB33" s="1" t="str">
        <f>VLOOKUP(B33,[1]Hoja2!$A$2:$B$10,2,FALSE)</f>
        <v>DIMEN2</v>
      </c>
      <c r="AC33" s="1" t="str">
        <f t="shared" si="0"/>
        <v>PROY3</v>
      </c>
      <c r="AD33" s="1" t="str">
        <f t="shared" si="1"/>
        <v>PROY3PROD2299060</v>
      </c>
      <c r="AE33" s="1" t="str">
        <f t="shared" si="2"/>
        <v>PROY3MHCP</v>
      </c>
    </row>
    <row r="34" spans="1:31" ht="60" customHeight="1">
      <c r="A34" s="43">
        <v>23</v>
      </c>
      <c r="B34" s="44" t="s">
        <v>109</v>
      </c>
      <c r="C34" s="45" t="s">
        <v>110</v>
      </c>
      <c r="D34" s="45" t="s">
        <v>37</v>
      </c>
      <c r="E34" s="45" t="s">
        <v>111</v>
      </c>
      <c r="F34" s="46" t="str">
        <f>IFERROR(VLOOKUP(E34,[1]Hoja2!F45:G68,2,FALSE),"")</f>
        <v/>
      </c>
      <c r="G34" s="46" t="s">
        <v>112</v>
      </c>
      <c r="H34" s="45" t="s">
        <v>113</v>
      </c>
      <c r="I34" s="45" t="s">
        <v>114</v>
      </c>
      <c r="J34" s="60" t="s">
        <v>92</v>
      </c>
      <c r="K34" s="55" t="s">
        <v>117</v>
      </c>
      <c r="L34" s="48" t="s">
        <v>94</v>
      </c>
      <c r="M34" s="47" t="s">
        <v>119</v>
      </c>
      <c r="N34" s="60" t="s">
        <v>99</v>
      </c>
      <c r="O34" s="60" t="s">
        <v>99</v>
      </c>
      <c r="P34" s="48" t="s">
        <v>100</v>
      </c>
      <c r="Q34" s="51" t="s">
        <v>97</v>
      </c>
      <c r="R34" s="50" t="s">
        <v>56</v>
      </c>
      <c r="S34" s="52">
        <f t="shared" si="4"/>
        <v>40460122.5</v>
      </c>
      <c r="T34" s="52">
        <v>5394683</v>
      </c>
      <c r="U34" s="52">
        <f t="shared" si="3"/>
        <v>40460122.5</v>
      </c>
      <c r="V34" s="50" t="s">
        <v>50</v>
      </c>
      <c r="W34" s="50" t="s">
        <v>51</v>
      </c>
      <c r="X34" s="51" t="s">
        <v>52</v>
      </c>
      <c r="Y34" s="50" t="s">
        <v>53</v>
      </c>
      <c r="Z34" s="53" t="s">
        <v>54</v>
      </c>
      <c r="AA34" s="54" t="s">
        <v>55</v>
      </c>
      <c r="AB34" s="1" t="str">
        <f>VLOOKUP(B34,[1]Hoja2!$A$2:$B$10,2,FALSE)</f>
        <v>DIMEN2</v>
      </c>
      <c r="AC34" s="1" t="str">
        <f t="shared" si="0"/>
        <v>PROY3</v>
      </c>
      <c r="AD34" s="1" t="str">
        <f t="shared" si="1"/>
        <v>PROY3PROD2299060</v>
      </c>
      <c r="AE34" s="1" t="str">
        <f t="shared" si="2"/>
        <v>PROY3MHCP</v>
      </c>
    </row>
    <row r="35" spans="1:31" ht="60" customHeight="1">
      <c r="A35" s="43">
        <v>24</v>
      </c>
      <c r="B35" s="44" t="s">
        <v>35</v>
      </c>
      <c r="C35" s="45" t="s">
        <v>110</v>
      </c>
      <c r="D35" s="45" t="s">
        <v>37</v>
      </c>
      <c r="E35" s="45" t="s">
        <v>111</v>
      </c>
      <c r="F35" s="46" t="str">
        <f>IFERROR(VLOOKUP(E35,[1]Hoja2!F45:G68,2,FALSE),"")</f>
        <v/>
      </c>
      <c r="G35" s="46" t="s">
        <v>112</v>
      </c>
      <c r="H35" s="45" t="s">
        <v>113</v>
      </c>
      <c r="I35" s="45" t="s">
        <v>120</v>
      </c>
      <c r="J35" s="60" t="s">
        <v>92</v>
      </c>
      <c r="K35" s="55" t="s">
        <v>121</v>
      </c>
      <c r="L35" s="48" t="s">
        <v>94</v>
      </c>
      <c r="M35" s="47" t="s">
        <v>122</v>
      </c>
      <c r="N35" s="60" t="s">
        <v>64</v>
      </c>
      <c r="O35" s="56" t="s">
        <v>64</v>
      </c>
      <c r="P35" s="48" t="s">
        <v>96</v>
      </c>
      <c r="Q35" s="51" t="s">
        <v>97</v>
      </c>
      <c r="R35" s="50" t="s">
        <v>56</v>
      </c>
      <c r="S35" s="58">
        <f t="shared" si="4"/>
        <v>18540000</v>
      </c>
      <c r="T35" s="52">
        <v>4635000</v>
      </c>
      <c r="U35" s="52">
        <f t="shared" si="3"/>
        <v>18540000</v>
      </c>
      <c r="V35" s="50" t="s">
        <v>50</v>
      </c>
      <c r="W35" s="50" t="s">
        <v>51</v>
      </c>
      <c r="X35" s="51" t="s">
        <v>52</v>
      </c>
      <c r="Y35" s="50" t="s">
        <v>53</v>
      </c>
      <c r="Z35" s="53" t="s">
        <v>54</v>
      </c>
      <c r="AA35" s="54" t="s">
        <v>55</v>
      </c>
      <c r="AB35" s="1" t="str">
        <f>VLOOKUP(B35,[1]Hoja2!$A$2:$B$10,2,FALSE)</f>
        <v>DIMEN3</v>
      </c>
      <c r="AC35" s="1" t="str">
        <f t="shared" si="0"/>
        <v>PROY3</v>
      </c>
      <c r="AD35" s="1" t="str">
        <f t="shared" si="1"/>
        <v>PROY3PROD2299060</v>
      </c>
      <c r="AE35" s="1" t="str">
        <f t="shared" si="2"/>
        <v>PROY3MHCP</v>
      </c>
    </row>
    <row r="36" spans="1:31" ht="60" customHeight="1">
      <c r="A36" s="43">
        <v>25</v>
      </c>
      <c r="B36" s="44" t="s">
        <v>35</v>
      </c>
      <c r="C36" s="45" t="s">
        <v>110</v>
      </c>
      <c r="D36" s="45" t="s">
        <v>37</v>
      </c>
      <c r="E36" s="45" t="s">
        <v>111</v>
      </c>
      <c r="F36" s="46" t="str">
        <f>IFERROR(VLOOKUP(E36,[1]Hoja2!F46:G69,2,FALSE),"")</f>
        <v/>
      </c>
      <c r="G36" s="46" t="s">
        <v>112</v>
      </c>
      <c r="H36" s="45" t="s">
        <v>113</v>
      </c>
      <c r="I36" s="45" t="s">
        <v>120</v>
      </c>
      <c r="J36" s="60" t="s">
        <v>92</v>
      </c>
      <c r="K36" s="55" t="s">
        <v>121</v>
      </c>
      <c r="L36" s="48" t="s">
        <v>94</v>
      </c>
      <c r="M36" s="47" t="s">
        <v>123</v>
      </c>
      <c r="N36" s="60" t="s">
        <v>99</v>
      </c>
      <c r="O36" s="60" t="s">
        <v>99</v>
      </c>
      <c r="P36" s="48" t="s">
        <v>100</v>
      </c>
      <c r="Q36" s="51" t="s">
        <v>97</v>
      </c>
      <c r="R36" s="50" t="s">
        <v>56</v>
      </c>
      <c r="S36" s="58">
        <f t="shared" si="4"/>
        <v>34762500</v>
      </c>
      <c r="T36" s="52">
        <v>4635000</v>
      </c>
      <c r="U36" s="52">
        <f t="shared" si="3"/>
        <v>34762500</v>
      </c>
      <c r="V36" s="50" t="s">
        <v>50</v>
      </c>
      <c r="W36" s="50" t="s">
        <v>51</v>
      </c>
      <c r="X36" s="51" t="s">
        <v>52</v>
      </c>
      <c r="Y36" s="50" t="s">
        <v>53</v>
      </c>
      <c r="Z36" s="53" t="s">
        <v>54</v>
      </c>
      <c r="AA36" s="54" t="s">
        <v>55</v>
      </c>
      <c r="AB36" s="1" t="str">
        <f>VLOOKUP(B36,[1]Hoja2!$A$2:$B$10,2,FALSE)</f>
        <v>DIMEN3</v>
      </c>
      <c r="AC36" s="1" t="str">
        <f t="shared" si="0"/>
        <v>PROY3</v>
      </c>
      <c r="AD36" s="1" t="str">
        <f t="shared" si="1"/>
        <v>PROY3PROD2299060</v>
      </c>
      <c r="AE36" s="1" t="str">
        <f t="shared" si="2"/>
        <v>PROY3MHCP</v>
      </c>
    </row>
    <row r="37" spans="1:31" ht="60" customHeight="1">
      <c r="A37" s="43">
        <v>26</v>
      </c>
      <c r="B37" s="44" t="s">
        <v>109</v>
      </c>
      <c r="C37" s="45" t="s">
        <v>110</v>
      </c>
      <c r="D37" s="45" t="s">
        <v>37</v>
      </c>
      <c r="E37" s="45" t="s">
        <v>111</v>
      </c>
      <c r="F37" s="46"/>
      <c r="G37" s="46" t="s">
        <v>112</v>
      </c>
      <c r="H37" s="45" t="s">
        <v>113</v>
      </c>
      <c r="I37" s="45" t="s">
        <v>114</v>
      </c>
      <c r="J37" s="60" t="s">
        <v>92</v>
      </c>
      <c r="K37" s="63" t="s">
        <v>124</v>
      </c>
      <c r="L37" s="48" t="s">
        <v>94</v>
      </c>
      <c r="M37" s="47" t="s">
        <v>125</v>
      </c>
      <c r="N37" s="60" t="s">
        <v>126</v>
      </c>
      <c r="O37" s="60" t="s">
        <v>126</v>
      </c>
      <c r="P37" s="64" t="s">
        <v>84</v>
      </c>
      <c r="Q37" s="51" t="s">
        <v>65</v>
      </c>
      <c r="R37" s="50" t="s">
        <v>56</v>
      </c>
      <c r="S37" s="58">
        <v>25740000</v>
      </c>
      <c r="T37" s="52"/>
      <c r="U37" s="52">
        <f t="shared" si="3"/>
        <v>25740000</v>
      </c>
      <c r="V37" s="50" t="s">
        <v>50</v>
      </c>
      <c r="W37" s="50" t="s">
        <v>51</v>
      </c>
      <c r="X37" s="51" t="s">
        <v>52</v>
      </c>
      <c r="Y37" s="50" t="s">
        <v>53</v>
      </c>
      <c r="Z37" s="53" t="s">
        <v>54</v>
      </c>
      <c r="AA37" s="54" t="s">
        <v>55</v>
      </c>
    </row>
    <row r="38" spans="1:31" ht="60" customHeight="1">
      <c r="A38" s="43">
        <v>27</v>
      </c>
      <c r="B38" s="44" t="s">
        <v>109</v>
      </c>
      <c r="C38" s="45" t="s">
        <v>127</v>
      </c>
      <c r="D38" s="45" t="s">
        <v>37</v>
      </c>
      <c r="E38" s="45" t="s">
        <v>111</v>
      </c>
      <c r="F38" s="46" t="str">
        <f>IFERROR(VLOOKUP(E38,[1]Hoja2!F46:G69,2,FALSE),"")</f>
        <v/>
      </c>
      <c r="G38" s="46" t="s">
        <v>112</v>
      </c>
      <c r="H38" s="45" t="s">
        <v>113</v>
      </c>
      <c r="I38" s="45" t="s">
        <v>114</v>
      </c>
      <c r="J38" s="60" t="s">
        <v>92</v>
      </c>
      <c r="K38" s="65" t="s">
        <v>128</v>
      </c>
      <c r="L38" s="66">
        <v>80111600</v>
      </c>
      <c r="M38" s="49" t="s">
        <v>129</v>
      </c>
      <c r="N38" s="60" t="s">
        <v>64</v>
      </c>
      <c r="O38" s="56" t="s">
        <v>64</v>
      </c>
      <c r="P38" s="50" t="s">
        <v>96</v>
      </c>
      <c r="Q38" s="51" t="s">
        <v>97</v>
      </c>
      <c r="R38" s="50" t="s">
        <v>49</v>
      </c>
      <c r="S38" s="58">
        <f>+T38*P38</f>
        <v>31126792</v>
      </c>
      <c r="T38" s="52">
        <v>7781698</v>
      </c>
      <c r="U38" s="52">
        <f t="shared" si="3"/>
        <v>31126792</v>
      </c>
      <c r="V38" s="50" t="s">
        <v>50</v>
      </c>
      <c r="W38" s="50" t="s">
        <v>51</v>
      </c>
      <c r="X38" s="51" t="s">
        <v>130</v>
      </c>
      <c r="Y38" s="50" t="s">
        <v>131</v>
      </c>
      <c r="Z38" s="53" t="s">
        <v>132</v>
      </c>
      <c r="AA38" s="54" t="s">
        <v>55</v>
      </c>
      <c r="AB38" s="1" t="str">
        <f>VLOOKUP(B38,[1]Hoja2!$A$2:$B$10,2,FALSE)</f>
        <v>DIMEN2</v>
      </c>
      <c r="AC38" s="1" t="str">
        <f t="shared" si="0"/>
        <v>PROY3</v>
      </c>
      <c r="AD38" s="1" t="str">
        <f t="shared" si="1"/>
        <v>PROY3PROD2299060</v>
      </c>
      <c r="AE38" s="1" t="str">
        <f t="shared" si="2"/>
        <v>PROY3MHCP</v>
      </c>
    </row>
    <row r="39" spans="1:31" ht="60" customHeight="1">
      <c r="A39" s="43">
        <v>28</v>
      </c>
      <c r="B39" s="44" t="s">
        <v>109</v>
      </c>
      <c r="C39" s="45" t="s">
        <v>127</v>
      </c>
      <c r="D39" s="45" t="s">
        <v>37</v>
      </c>
      <c r="E39" s="45" t="s">
        <v>111</v>
      </c>
      <c r="F39" s="46" t="str">
        <f>IFERROR(VLOOKUP(E39,[1]Hoja2!F47:G70,2,FALSE),"")</f>
        <v/>
      </c>
      <c r="G39" s="46" t="s">
        <v>112</v>
      </c>
      <c r="H39" s="45" t="s">
        <v>113</v>
      </c>
      <c r="I39" s="45" t="s">
        <v>114</v>
      </c>
      <c r="J39" s="60" t="s">
        <v>92</v>
      </c>
      <c r="K39" s="65" t="s">
        <v>128</v>
      </c>
      <c r="L39" s="66">
        <v>80111600</v>
      </c>
      <c r="M39" s="49" t="s">
        <v>129</v>
      </c>
      <c r="N39" s="60" t="s">
        <v>99</v>
      </c>
      <c r="O39" s="60" t="s">
        <v>99</v>
      </c>
      <c r="P39" s="50" t="s">
        <v>133</v>
      </c>
      <c r="Q39" s="51" t="s">
        <v>97</v>
      </c>
      <c r="R39" s="50" t="s">
        <v>49</v>
      </c>
      <c r="S39" s="58">
        <f>+T39*P39</f>
        <v>62253584</v>
      </c>
      <c r="T39" s="52">
        <v>7781698</v>
      </c>
      <c r="U39" s="52">
        <f t="shared" si="3"/>
        <v>62253584</v>
      </c>
      <c r="V39" s="50" t="s">
        <v>50</v>
      </c>
      <c r="W39" s="50" t="s">
        <v>51</v>
      </c>
      <c r="X39" s="51" t="s">
        <v>130</v>
      </c>
      <c r="Y39" s="50" t="s">
        <v>131</v>
      </c>
      <c r="Z39" s="53" t="s">
        <v>132</v>
      </c>
      <c r="AA39" s="54" t="s">
        <v>55</v>
      </c>
      <c r="AB39" s="1" t="str">
        <f>VLOOKUP(B39,[1]Hoja2!$A$2:$B$10,2,FALSE)</f>
        <v>DIMEN2</v>
      </c>
      <c r="AC39" s="1" t="str">
        <f t="shared" si="0"/>
        <v>PROY3</v>
      </c>
      <c r="AD39" s="1" t="str">
        <f t="shared" si="1"/>
        <v>PROY3PROD2299060</v>
      </c>
      <c r="AE39" s="1" t="str">
        <f t="shared" si="2"/>
        <v>PROY3MHCP</v>
      </c>
    </row>
    <row r="40" spans="1:31" ht="60" customHeight="1">
      <c r="A40" s="43">
        <v>29</v>
      </c>
      <c r="B40" s="44" t="s">
        <v>109</v>
      </c>
      <c r="C40" s="45" t="s">
        <v>127</v>
      </c>
      <c r="D40" s="45" t="s">
        <v>37</v>
      </c>
      <c r="E40" s="45" t="s">
        <v>111</v>
      </c>
      <c r="F40" s="46" t="str">
        <f>IFERROR(VLOOKUP(E40,[1]Hoja2!F47:G70,2,FALSE),"")</f>
        <v/>
      </c>
      <c r="G40" s="46" t="s">
        <v>112</v>
      </c>
      <c r="H40" s="45" t="s">
        <v>113</v>
      </c>
      <c r="I40" s="45" t="s">
        <v>114</v>
      </c>
      <c r="J40" s="60" t="s">
        <v>92</v>
      </c>
      <c r="K40" s="65" t="s">
        <v>134</v>
      </c>
      <c r="L40" s="66">
        <v>80111600</v>
      </c>
      <c r="M40" s="49" t="s">
        <v>135</v>
      </c>
      <c r="N40" s="60" t="s">
        <v>64</v>
      </c>
      <c r="O40" s="56" t="s">
        <v>64</v>
      </c>
      <c r="P40" s="50" t="s">
        <v>47</v>
      </c>
      <c r="Q40" s="51" t="s">
        <v>97</v>
      </c>
      <c r="R40" s="50" t="s">
        <v>49</v>
      </c>
      <c r="S40" s="58">
        <v>6619619</v>
      </c>
      <c r="T40" s="52">
        <v>6619619</v>
      </c>
      <c r="U40" s="52">
        <f t="shared" si="3"/>
        <v>6619619</v>
      </c>
      <c r="V40" s="50" t="s">
        <v>50</v>
      </c>
      <c r="W40" s="50" t="s">
        <v>51</v>
      </c>
      <c r="X40" s="51" t="s">
        <v>130</v>
      </c>
      <c r="Y40" s="50" t="s">
        <v>131</v>
      </c>
      <c r="Z40" s="53" t="s">
        <v>132</v>
      </c>
      <c r="AA40" s="54" t="s">
        <v>55</v>
      </c>
      <c r="AB40" s="1" t="str">
        <f>VLOOKUP(B40,[1]Hoja2!$A$2:$B$10,2,FALSE)</f>
        <v>DIMEN2</v>
      </c>
      <c r="AC40" s="67">
        <f>+S40+S41</f>
        <v>30122660</v>
      </c>
      <c r="AD40" s="1" t="str">
        <f t="shared" si="1"/>
        <v>30122660PROD2299060</v>
      </c>
      <c r="AE40" s="1" t="str">
        <f t="shared" si="2"/>
        <v>30122660MHCP</v>
      </c>
    </row>
    <row r="41" spans="1:31" ht="60" customHeight="1">
      <c r="A41" s="43">
        <v>30</v>
      </c>
      <c r="B41" s="44" t="s">
        <v>109</v>
      </c>
      <c r="C41" s="45" t="s">
        <v>127</v>
      </c>
      <c r="D41" s="45" t="s">
        <v>37</v>
      </c>
      <c r="E41" s="45" t="s">
        <v>111</v>
      </c>
      <c r="F41" s="46" t="str">
        <f>IFERROR(VLOOKUP(E41,[1]Hoja2!F48:G71,2,FALSE),"")</f>
        <v/>
      </c>
      <c r="G41" s="46" t="s">
        <v>112</v>
      </c>
      <c r="H41" s="45" t="s">
        <v>113</v>
      </c>
      <c r="I41" s="45" t="s">
        <v>114</v>
      </c>
      <c r="J41" s="60" t="s">
        <v>92</v>
      </c>
      <c r="K41" s="65" t="s">
        <v>134</v>
      </c>
      <c r="L41" s="66">
        <v>80111600</v>
      </c>
      <c r="M41" s="49" t="s">
        <v>135</v>
      </c>
      <c r="N41" s="60" t="s">
        <v>64</v>
      </c>
      <c r="O41" s="56" t="s">
        <v>64</v>
      </c>
      <c r="P41" s="50" t="s">
        <v>96</v>
      </c>
      <c r="Q41" s="51" t="s">
        <v>97</v>
      </c>
      <c r="R41" s="50" t="s">
        <v>56</v>
      </c>
      <c r="S41" s="58">
        <f>+P41*T41-6619619</f>
        <v>23503041</v>
      </c>
      <c r="T41" s="52">
        <v>7530665</v>
      </c>
      <c r="U41" s="52">
        <f t="shared" si="3"/>
        <v>23503041</v>
      </c>
      <c r="V41" s="50" t="s">
        <v>50</v>
      </c>
      <c r="W41" s="50" t="s">
        <v>51</v>
      </c>
      <c r="X41" s="51" t="s">
        <v>130</v>
      </c>
      <c r="Y41" s="50" t="s">
        <v>131</v>
      </c>
      <c r="Z41" s="53" t="s">
        <v>132</v>
      </c>
      <c r="AA41" s="54" t="s">
        <v>55</v>
      </c>
      <c r="AB41" s="1" t="str">
        <f>VLOOKUP(B41,[1]Hoja2!$A$2:$B$10,2,FALSE)</f>
        <v>DIMEN2</v>
      </c>
      <c r="AC41" s="1" t="str">
        <f t="shared" si="0"/>
        <v>PROY3</v>
      </c>
      <c r="AD41" s="1" t="str">
        <f t="shared" si="1"/>
        <v>PROY3PROD2299060</v>
      </c>
      <c r="AE41" s="1" t="str">
        <f t="shared" si="2"/>
        <v>PROY3MHCP</v>
      </c>
    </row>
    <row r="42" spans="1:31" ht="60" customHeight="1">
      <c r="A42" s="43">
        <v>31</v>
      </c>
      <c r="B42" s="44" t="s">
        <v>109</v>
      </c>
      <c r="C42" s="45" t="s">
        <v>127</v>
      </c>
      <c r="D42" s="45" t="s">
        <v>37</v>
      </c>
      <c r="E42" s="45" t="s">
        <v>111</v>
      </c>
      <c r="F42" s="46" t="str">
        <f>IFERROR(VLOOKUP(E42,[1]Hoja2!F49:G72,2,FALSE),"")</f>
        <v/>
      </c>
      <c r="G42" s="46" t="s">
        <v>112</v>
      </c>
      <c r="H42" s="45" t="s">
        <v>113</v>
      </c>
      <c r="I42" s="45" t="s">
        <v>114</v>
      </c>
      <c r="J42" s="60" t="s">
        <v>92</v>
      </c>
      <c r="K42" s="65" t="s">
        <v>134</v>
      </c>
      <c r="L42" s="66">
        <v>80111600</v>
      </c>
      <c r="M42" s="49" t="s">
        <v>135</v>
      </c>
      <c r="N42" s="60" t="s">
        <v>99</v>
      </c>
      <c r="O42" s="60" t="s">
        <v>99</v>
      </c>
      <c r="P42" s="50" t="s">
        <v>133</v>
      </c>
      <c r="Q42" s="51" t="s">
        <v>97</v>
      </c>
      <c r="R42" s="50" t="s">
        <v>56</v>
      </c>
      <c r="S42" s="58">
        <f t="shared" ref="S42:S56" si="5">+T42*P42</f>
        <v>60245320</v>
      </c>
      <c r="T42" s="52">
        <v>7530665</v>
      </c>
      <c r="U42" s="52">
        <f t="shared" si="3"/>
        <v>60245320</v>
      </c>
      <c r="V42" s="50" t="s">
        <v>50</v>
      </c>
      <c r="W42" s="50" t="s">
        <v>51</v>
      </c>
      <c r="X42" s="51" t="s">
        <v>130</v>
      </c>
      <c r="Y42" s="50" t="s">
        <v>131</v>
      </c>
      <c r="Z42" s="53" t="s">
        <v>132</v>
      </c>
      <c r="AA42" s="54" t="s">
        <v>55</v>
      </c>
      <c r="AB42" s="1" t="str">
        <f>VLOOKUP(B42,[1]Hoja2!$A$2:$B$10,2,FALSE)</f>
        <v>DIMEN2</v>
      </c>
      <c r="AC42" s="1" t="str">
        <f t="shared" si="0"/>
        <v>PROY3</v>
      </c>
      <c r="AD42" s="1" t="str">
        <f t="shared" si="1"/>
        <v>PROY3PROD2299060</v>
      </c>
      <c r="AE42" s="1" t="str">
        <f t="shared" si="2"/>
        <v>PROY3MHCP</v>
      </c>
    </row>
    <row r="43" spans="1:31" ht="60" customHeight="1">
      <c r="A43" s="43">
        <v>32</v>
      </c>
      <c r="B43" s="44" t="s">
        <v>109</v>
      </c>
      <c r="C43" s="45" t="s">
        <v>127</v>
      </c>
      <c r="D43" s="45" t="s">
        <v>37</v>
      </c>
      <c r="E43" s="45" t="s">
        <v>111</v>
      </c>
      <c r="F43" s="46" t="str">
        <f>IFERROR(VLOOKUP(E43,[1]Hoja2!F49:G72,2,FALSE),"")</f>
        <v/>
      </c>
      <c r="G43" s="46" t="s">
        <v>112</v>
      </c>
      <c r="H43" s="45" t="s">
        <v>113</v>
      </c>
      <c r="I43" s="45" t="s">
        <v>114</v>
      </c>
      <c r="J43" s="60" t="s">
        <v>92</v>
      </c>
      <c r="K43" s="65" t="s">
        <v>134</v>
      </c>
      <c r="L43" s="66">
        <v>80111600</v>
      </c>
      <c r="M43" s="49" t="s">
        <v>136</v>
      </c>
      <c r="N43" s="60" t="s">
        <v>64</v>
      </c>
      <c r="O43" s="56" t="s">
        <v>64</v>
      </c>
      <c r="P43" s="50" t="s">
        <v>96</v>
      </c>
      <c r="Q43" s="51" t="s">
        <v>97</v>
      </c>
      <c r="R43" s="50" t="s">
        <v>56</v>
      </c>
      <c r="S43" s="58">
        <f t="shared" si="5"/>
        <v>30122660</v>
      </c>
      <c r="T43" s="52">
        <v>7530665</v>
      </c>
      <c r="U43" s="52">
        <f t="shared" si="3"/>
        <v>30122660</v>
      </c>
      <c r="V43" s="50" t="s">
        <v>50</v>
      </c>
      <c r="W43" s="50" t="s">
        <v>51</v>
      </c>
      <c r="X43" s="51" t="s">
        <v>130</v>
      </c>
      <c r="Y43" s="50" t="s">
        <v>131</v>
      </c>
      <c r="Z43" s="53" t="s">
        <v>132</v>
      </c>
      <c r="AA43" s="54" t="s">
        <v>55</v>
      </c>
      <c r="AB43" s="1" t="str">
        <f>VLOOKUP(B43,[1]Hoja2!$A$2:$B$10,2,FALSE)</f>
        <v>DIMEN2</v>
      </c>
      <c r="AC43" s="1" t="str">
        <f t="shared" si="0"/>
        <v>PROY3</v>
      </c>
      <c r="AD43" s="1" t="str">
        <f t="shared" si="1"/>
        <v>PROY3PROD2299060</v>
      </c>
      <c r="AE43" s="1" t="str">
        <f t="shared" si="2"/>
        <v>PROY3MHCP</v>
      </c>
    </row>
    <row r="44" spans="1:31" ht="60" customHeight="1">
      <c r="A44" s="43">
        <v>33</v>
      </c>
      <c r="B44" s="44" t="s">
        <v>109</v>
      </c>
      <c r="C44" s="45" t="s">
        <v>127</v>
      </c>
      <c r="D44" s="45" t="s">
        <v>37</v>
      </c>
      <c r="E44" s="45" t="s">
        <v>111</v>
      </c>
      <c r="F44" s="46" t="str">
        <f>IFERROR(VLOOKUP(E44,[1]Hoja2!F50:G73,2,FALSE),"")</f>
        <v/>
      </c>
      <c r="G44" s="46" t="s">
        <v>112</v>
      </c>
      <c r="H44" s="45" t="s">
        <v>113</v>
      </c>
      <c r="I44" s="45" t="s">
        <v>114</v>
      </c>
      <c r="J44" s="60" t="s">
        <v>92</v>
      </c>
      <c r="K44" s="65" t="s">
        <v>134</v>
      </c>
      <c r="L44" s="66">
        <v>80111600</v>
      </c>
      <c r="M44" s="49" t="s">
        <v>136</v>
      </c>
      <c r="N44" s="60" t="s">
        <v>99</v>
      </c>
      <c r="O44" s="60" t="s">
        <v>99</v>
      </c>
      <c r="P44" s="50" t="s">
        <v>133</v>
      </c>
      <c r="Q44" s="51" t="s">
        <v>97</v>
      </c>
      <c r="R44" s="50" t="s">
        <v>56</v>
      </c>
      <c r="S44" s="58">
        <f t="shared" si="5"/>
        <v>60245320</v>
      </c>
      <c r="T44" s="52">
        <v>7530665</v>
      </c>
      <c r="U44" s="52">
        <f t="shared" si="3"/>
        <v>60245320</v>
      </c>
      <c r="V44" s="50" t="s">
        <v>50</v>
      </c>
      <c r="W44" s="50" t="s">
        <v>51</v>
      </c>
      <c r="X44" s="51" t="s">
        <v>130</v>
      </c>
      <c r="Y44" s="50" t="s">
        <v>131</v>
      </c>
      <c r="Z44" s="53" t="s">
        <v>132</v>
      </c>
      <c r="AA44" s="54" t="s">
        <v>55</v>
      </c>
      <c r="AB44" s="1" t="str">
        <f>VLOOKUP(B44,[1]Hoja2!$A$2:$B$10,2,FALSE)</f>
        <v>DIMEN2</v>
      </c>
      <c r="AC44" s="1" t="str">
        <f t="shared" si="0"/>
        <v>PROY3</v>
      </c>
      <c r="AD44" s="1" t="str">
        <f t="shared" si="1"/>
        <v>PROY3PROD2299060</v>
      </c>
      <c r="AE44" s="1" t="str">
        <f t="shared" si="2"/>
        <v>PROY3MHCP</v>
      </c>
    </row>
    <row r="45" spans="1:31" ht="60" customHeight="1">
      <c r="A45" s="43">
        <v>34</v>
      </c>
      <c r="B45" s="44" t="s">
        <v>109</v>
      </c>
      <c r="C45" s="45" t="s">
        <v>127</v>
      </c>
      <c r="D45" s="45" t="s">
        <v>37</v>
      </c>
      <c r="E45" s="45" t="s">
        <v>111</v>
      </c>
      <c r="F45" s="46" t="str">
        <f>IFERROR(VLOOKUP(E45,[1]Hoja2!F50:G73,2,FALSE),"")</f>
        <v/>
      </c>
      <c r="G45" s="46" t="s">
        <v>112</v>
      </c>
      <c r="H45" s="45" t="s">
        <v>113</v>
      </c>
      <c r="I45" s="45" t="s">
        <v>114</v>
      </c>
      <c r="J45" s="60" t="s">
        <v>92</v>
      </c>
      <c r="K45" s="65" t="s">
        <v>134</v>
      </c>
      <c r="L45" s="66">
        <v>80111600</v>
      </c>
      <c r="M45" s="49" t="s">
        <v>137</v>
      </c>
      <c r="N45" s="60" t="s">
        <v>64</v>
      </c>
      <c r="O45" s="56" t="s">
        <v>64</v>
      </c>
      <c r="P45" s="50" t="s">
        <v>96</v>
      </c>
      <c r="Q45" s="51" t="s">
        <v>97</v>
      </c>
      <c r="R45" s="50" t="s">
        <v>56</v>
      </c>
      <c r="S45" s="58">
        <f t="shared" si="5"/>
        <v>30122660</v>
      </c>
      <c r="T45" s="52">
        <v>7530665</v>
      </c>
      <c r="U45" s="52">
        <f t="shared" si="3"/>
        <v>30122660</v>
      </c>
      <c r="V45" s="50" t="s">
        <v>50</v>
      </c>
      <c r="W45" s="50" t="s">
        <v>51</v>
      </c>
      <c r="X45" s="51" t="s">
        <v>130</v>
      </c>
      <c r="Y45" s="50" t="s">
        <v>131</v>
      </c>
      <c r="Z45" s="53" t="s">
        <v>132</v>
      </c>
      <c r="AA45" s="54" t="s">
        <v>55</v>
      </c>
      <c r="AB45" s="1" t="str">
        <f>VLOOKUP(B45,[1]Hoja2!$A$2:$B$10,2,FALSE)</f>
        <v>DIMEN2</v>
      </c>
      <c r="AC45" s="1" t="str">
        <f t="shared" si="0"/>
        <v>PROY3</v>
      </c>
      <c r="AD45" s="1" t="str">
        <f t="shared" si="1"/>
        <v>PROY3PROD2299060</v>
      </c>
      <c r="AE45" s="1" t="str">
        <f t="shared" si="2"/>
        <v>PROY3MHCP</v>
      </c>
    </row>
    <row r="46" spans="1:31" ht="60" customHeight="1">
      <c r="A46" s="43">
        <v>35</v>
      </c>
      <c r="B46" s="44" t="s">
        <v>109</v>
      </c>
      <c r="C46" s="45" t="s">
        <v>127</v>
      </c>
      <c r="D46" s="45" t="s">
        <v>37</v>
      </c>
      <c r="E46" s="45" t="s">
        <v>111</v>
      </c>
      <c r="F46" s="46" t="str">
        <f>IFERROR(VLOOKUP(E46,[1]Hoja2!F51:G74,2,FALSE),"")</f>
        <v/>
      </c>
      <c r="G46" s="46" t="s">
        <v>112</v>
      </c>
      <c r="H46" s="45" t="s">
        <v>113</v>
      </c>
      <c r="I46" s="45" t="s">
        <v>114</v>
      </c>
      <c r="J46" s="60" t="s">
        <v>92</v>
      </c>
      <c r="K46" s="65" t="s">
        <v>134</v>
      </c>
      <c r="L46" s="66">
        <v>80111600</v>
      </c>
      <c r="M46" s="49" t="s">
        <v>137</v>
      </c>
      <c r="N46" s="60" t="s">
        <v>99</v>
      </c>
      <c r="O46" s="60" t="s">
        <v>99</v>
      </c>
      <c r="P46" s="50" t="s">
        <v>133</v>
      </c>
      <c r="Q46" s="51" t="s">
        <v>97</v>
      </c>
      <c r="R46" s="50" t="s">
        <v>56</v>
      </c>
      <c r="S46" s="58">
        <f t="shared" si="5"/>
        <v>60245320</v>
      </c>
      <c r="T46" s="52">
        <v>7530665</v>
      </c>
      <c r="U46" s="52">
        <f t="shared" si="3"/>
        <v>60245320</v>
      </c>
      <c r="V46" s="50" t="s">
        <v>50</v>
      </c>
      <c r="W46" s="50" t="s">
        <v>51</v>
      </c>
      <c r="X46" s="51" t="s">
        <v>130</v>
      </c>
      <c r="Y46" s="50" t="s">
        <v>131</v>
      </c>
      <c r="Z46" s="53" t="s">
        <v>132</v>
      </c>
      <c r="AA46" s="54" t="s">
        <v>55</v>
      </c>
      <c r="AB46" s="1" t="str">
        <f>VLOOKUP(B46,[1]Hoja2!$A$2:$B$10,2,FALSE)</f>
        <v>DIMEN2</v>
      </c>
      <c r="AC46" s="1" t="str">
        <f t="shared" si="0"/>
        <v>PROY3</v>
      </c>
      <c r="AD46" s="1" t="str">
        <f t="shared" si="1"/>
        <v>PROY3PROD2299060</v>
      </c>
      <c r="AE46" s="1" t="str">
        <f t="shared" si="2"/>
        <v>PROY3MHCP</v>
      </c>
    </row>
    <row r="47" spans="1:31" ht="60" customHeight="1">
      <c r="A47" s="43">
        <v>36</v>
      </c>
      <c r="B47" s="44" t="s">
        <v>109</v>
      </c>
      <c r="C47" s="45" t="s">
        <v>127</v>
      </c>
      <c r="D47" s="45" t="s">
        <v>37</v>
      </c>
      <c r="E47" s="45" t="s">
        <v>111</v>
      </c>
      <c r="F47" s="46" t="str">
        <f>IFERROR(VLOOKUP(E47,[1]Hoja2!F52:G75,2,FALSE),"")</f>
        <v/>
      </c>
      <c r="G47" s="46" t="s">
        <v>112</v>
      </c>
      <c r="H47" s="45" t="s">
        <v>113</v>
      </c>
      <c r="I47" s="45" t="s">
        <v>114</v>
      </c>
      <c r="J47" s="60" t="s">
        <v>92</v>
      </c>
      <c r="K47" s="56" t="s">
        <v>138</v>
      </c>
      <c r="L47" s="66">
        <v>80111600</v>
      </c>
      <c r="M47" s="49" t="s">
        <v>139</v>
      </c>
      <c r="N47" s="60" t="s">
        <v>64</v>
      </c>
      <c r="O47" s="56" t="s">
        <v>64</v>
      </c>
      <c r="P47" s="50" t="s">
        <v>96</v>
      </c>
      <c r="Q47" s="51" t="s">
        <v>97</v>
      </c>
      <c r="R47" s="50" t="s">
        <v>56</v>
      </c>
      <c r="S47" s="58">
        <f t="shared" si="5"/>
        <v>12242476</v>
      </c>
      <c r="T47" s="52">
        <v>3060619</v>
      </c>
      <c r="U47" s="52">
        <f t="shared" si="3"/>
        <v>12242476</v>
      </c>
      <c r="V47" s="50" t="s">
        <v>50</v>
      </c>
      <c r="W47" s="50" t="s">
        <v>51</v>
      </c>
      <c r="X47" s="51" t="s">
        <v>130</v>
      </c>
      <c r="Y47" s="50" t="s">
        <v>131</v>
      </c>
      <c r="Z47" s="53" t="s">
        <v>132</v>
      </c>
      <c r="AA47" s="54" t="s">
        <v>55</v>
      </c>
      <c r="AB47" s="1" t="str">
        <f>VLOOKUP(B47,[1]Hoja2!$A$2:$B$10,2,FALSE)</f>
        <v>DIMEN2</v>
      </c>
      <c r="AC47" s="1" t="str">
        <f t="shared" si="0"/>
        <v>PROY3</v>
      </c>
      <c r="AD47" s="1" t="str">
        <f t="shared" si="1"/>
        <v>PROY3PROD2299060</v>
      </c>
      <c r="AE47" s="1" t="str">
        <f t="shared" si="2"/>
        <v>PROY3MHCP</v>
      </c>
    </row>
    <row r="48" spans="1:31" ht="60" customHeight="1">
      <c r="A48" s="43">
        <v>37</v>
      </c>
      <c r="B48" s="44" t="s">
        <v>109</v>
      </c>
      <c r="C48" s="45" t="s">
        <v>127</v>
      </c>
      <c r="D48" s="45" t="s">
        <v>37</v>
      </c>
      <c r="E48" s="45" t="s">
        <v>111</v>
      </c>
      <c r="F48" s="46" t="str">
        <f>IFERROR(VLOOKUP(E48,[1]Hoja2!F53:G76,2,FALSE),"")</f>
        <v/>
      </c>
      <c r="G48" s="46" t="s">
        <v>112</v>
      </c>
      <c r="H48" s="45" t="s">
        <v>113</v>
      </c>
      <c r="I48" s="45" t="s">
        <v>114</v>
      </c>
      <c r="J48" s="60" t="s">
        <v>92</v>
      </c>
      <c r="K48" s="56" t="s">
        <v>138</v>
      </c>
      <c r="L48" s="66">
        <v>80111600</v>
      </c>
      <c r="M48" s="49" t="s">
        <v>139</v>
      </c>
      <c r="N48" s="60" t="s">
        <v>99</v>
      </c>
      <c r="O48" s="60" t="s">
        <v>99</v>
      </c>
      <c r="P48" s="50" t="s">
        <v>133</v>
      </c>
      <c r="Q48" s="51" t="s">
        <v>97</v>
      </c>
      <c r="R48" s="50" t="s">
        <v>56</v>
      </c>
      <c r="S48" s="58">
        <f t="shared" si="5"/>
        <v>24484952</v>
      </c>
      <c r="T48" s="52">
        <v>3060619</v>
      </c>
      <c r="U48" s="52">
        <f t="shared" si="3"/>
        <v>24484952</v>
      </c>
      <c r="V48" s="50" t="s">
        <v>50</v>
      </c>
      <c r="W48" s="50" t="s">
        <v>51</v>
      </c>
      <c r="X48" s="51" t="s">
        <v>130</v>
      </c>
      <c r="Y48" s="50" t="s">
        <v>131</v>
      </c>
      <c r="Z48" s="53" t="s">
        <v>132</v>
      </c>
      <c r="AA48" s="54" t="s">
        <v>55</v>
      </c>
      <c r="AB48" s="1" t="str">
        <f>VLOOKUP(B48,[1]Hoja2!$A$2:$B$10,2,FALSE)</f>
        <v>DIMEN2</v>
      </c>
      <c r="AC48" s="1" t="str">
        <f t="shared" si="0"/>
        <v>PROY3</v>
      </c>
      <c r="AD48" s="1" t="str">
        <f t="shared" si="1"/>
        <v>PROY3PROD2299060</v>
      </c>
      <c r="AE48" s="1" t="str">
        <f t="shared" si="2"/>
        <v>PROY3MHCP</v>
      </c>
    </row>
    <row r="49" spans="1:31" ht="60" customHeight="1">
      <c r="A49" s="43">
        <v>38</v>
      </c>
      <c r="B49" s="44" t="s">
        <v>35</v>
      </c>
      <c r="C49" s="45" t="s">
        <v>110</v>
      </c>
      <c r="D49" s="45" t="s">
        <v>140</v>
      </c>
      <c r="E49" s="45" t="s">
        <v>141</v>
      </c>
      <c r="F49" s="68" t="s">
        <v>142</v>
      </c>
      <c r="G49" s="46"/>
      <c r="H49" s="45"/>
      <c r="I49" s="45"/>
      <c r="J49" s="45" t="s">
        <v>143</v>
      </c>
      <c r="K49" s="55" t="s">
        <v>144</v>
      </c>
      <c r="L49" s="66">
        <v>80111600</v>
      </c>
      <c r="M49" s="69" t="s">
        <v>145</v>
      </c>
      <c r="N49" s="60" t="s">
        <v>64</v>
      </c>
      <c r="O49" s="56" t="s">
        <v>64</v>
      </c>
      <c r="P49" s="50" t="s">
        <v>96</v>
      </c>
      <c r="Q49" s="51" t="s">
        <v>97</v>
      </c>
      <c r="R49" s="50" t="s">
        <v>56</v>
      </c>
      <c r="S49" s="52">
        <f t="shared" si="5"/>
        <v>21115568</v>
      </c>
      <c r="T49" s="52">
        <v>5278892</v>
      </c>
      <c r="U49" s="52">
        <f t="shared" si="3"/>
        <v>21115568</v>
      </c>
      <c r="V49" s="50" t="s">
        <v>50</v>
      </c>
      <c r="W49" s="50" t="s">
        <v>51</v>
      </c>
      <c r="X49" s="51" t="s">
        <v>130</v>
      </c>
      <c r="Y49" s="50" t="s">
        <v>131</v>
      </c>
      <c r="Z49" s="53" t="s">
        <v>132</v>
      </c>
      <c r="AA49" s="54" t="s">
        <v>55</v>
      </c>
      <c r="AB49" s="1" t="str">
        <f>VLOOKUP(B49,[1]Hoja2!$A$2:$B$10,2,FALSE)</f>
        <v>DIMEN3</v>
      </c>
      <c r="AC49" s="1" t="str">
        <f t="shared" si="0"/>
        <v>PROYA</v>
      </c>
      <c r="AD49" s="1" t="str">
        <f t="shared" si="1"/>
        <v>PROYAPROD</v>
      </c>
      <c r="AE49" s="1" t="str">
        <f t="shared" si="2"/>
        <v>PROYAMHCP</v>
      </c>
    </row>
    <row r="50" spans="1:31" ht="60" customHeight="1">
      <c r="A50" s="43">
        <v>39</v>
      </c>
      <c r="B50" s="44" t="s">
        <v>35</v>
      </c>
      <c r="C50" s="45" t="s">
        <v>110</v>
      </c>
      <c r="D50" s="45" t="s">
        <v>140</v>
      </c>
      <c r="E50" s="45" t="s">
        <v>141</v>
      </c>
      <c r="F50" s="68" t="s">
        <v>142</v>
      </c>
      <c r="G50" s="46"/>
      <c r="H50" s="45"/>
      <c r="I50" s="45"/>
      <c r="J50" s="45" t="s">
        <v>143</v>
      </c>
      <c r="K50" s="55" t="s">
        <v>144</v>
      </c>
      <c r="L50" s="66">
        <v>80111600</v>
      </c>
      <c r="M50" s="69" t="s">
        <v>146</v>
      </c>
      <c r="N50" s="60" t="s">
        <v>99</v>
      </c>
      <c r="O50" s="60" t="s">
        <v>99</v>
      </c>
      <c r="P50" s="50" t="s">
        <v>100</v>
      </c>
      <c r="Q50" s="51" t="s">
        <v>97</v>
      </c>
      <c r="R50" s="50" t="s">
        <v>56</v>
      </c>
      <c r="S50" s="52">
        <f t="shared" si="5"/>
        <v>39591690</v>
      </c>
      <c r="T50" s="52">
        <v>5278892</v>
      </c>
      <c r="U50" s="52">
        <f t="shared" si="3"/>
        <v>39591690</v>
      </c>
      <c r="V50" s="50" t="s">
        <v>50</v>
      </c>
      <c r="W50" s="50" t="s">
        <v>51</v>
      </c>
      <c r="X50" s="51" t="s">
        <v>130</v>
      </c>
      <c r="Y50" s="50" t="s">
        <v>131</v>
      </c>
      <c r="Z50" s="53" t="s">
        <v>132</v>
      </c>
      <c r="AA50" s="54" t="s">
        <v>55</v>
      </c>
      <c r="AB50" s="1" t="str">
        <f>VLOOKUP(B50,[1]Hoja2!$A$2:$B$10,2,FALSE)</f>
        <v>DIMEN3</v>
      </c>
      <c r="AC50" s="1" t="str">
        <f t="shared" si="0"/>
        <v>PROYA</v>
      </c>
      <c r="AD50" s="1" t="str">
        <f t="shared" si="1"/>
        <v>PROYAPROD</v>
      </c>
      <c r="AE50" s="1" t="str">
        <f t="shared" si="2"/>
        <v>PROYAMHCP</v>
      </c>
    </row>
    <row r="51" spans="1:31" ht="113.25" customHeight="1">
      <c r="A51" s="43">
        <v>40</v>
      </c>
      <c r="B51" s="44" t="s">
        <v>35</v>
      </c>
      <c r="C51" s="45" t="s">
        <v>110</v>
      </c>
      <c r="D51" s="45" t="s">
        <v>140</v>
      </c>
      <c r="E51" s="45" t="s">
        <v>141</v>
      </c>
      <c r="F51" s="68" t="s">
        <v>142</v>
      </c>
      <c r="G51" s="46"/>
      <c r="H51" s="45"/>
      <c r="I51" s="45"/>
      <c r="J51" s="45" t="s">
        <v>143</v>
      </c>
      <c r="K51" s="55" t="s">
        <v>147</v>
      </c>
      <c r="L51" s="66">
        <v>80111600</v>
      </c>
      <c r="M51" s="69" t="s">
        <v>148</v>
      </c>
      <c r="N51" s="60" t="s">
        <v>64</v>
      </c>
      <c r="O51" s="56" t="s">
        <v>64</v>
      </c>
      <c r="P51" s="50" t="s">
        <v>149</v>
      </c>
      <c r="Q51" s="51" t="s">
        <v>97</v>
      </c>
      <c r="R51" s="50" t="s">
        <v>56</v>
      </c>
      <c r="S51" s="52">
        <f t="shared" si="5"/>
        <v>79662363</v>
      </c>
      <c r="T51" s="52">
        <v>6927162</v>
      </c>
      <c r="U51" s="52">
        <f t="shared" si="3"/>
        <v>79662363</v>
      </c>
      <c r="V51" s="50" t="s">
        <v>50</v>
      </c>
      <c r="W51" s="50" t="s">
        <v>51</v>
      </c>
      <c r="X51" s="51" t="s">
        <v>130</v>
      </c>
      <c r="Y51" s="50" t="s">
        <v>131</v>
      </c>
      <c r="Z51" s="53" t="s">
        <v>132</v>
      </c>
      <c r="AA51" s="54" t="s">
        <v>55</v>
      </c>
      <c r="AB51" s="1" t="str">
        <f>VLOOKUP(B51,[1]Hoja2!$A$2:$B$10,2,FALSE)</f>
        <v>DIMEN3</v>
      </c>
      <c r="AC51" s="1" t="str">
        <f t="shared" si="0"/>
        <v>PROYA</v>
      </c>
      <c r="AD51" s="1" t="str">
        <f t="shared" si="1"/>
        <v>PROYAPROD</v>
      </c>
      <c r="AE51" s="1" t="str">
        <f t="shared" si="2"/>
        <v>PROYAMHCP</v>
      </c>
    </row>
    <row r="52" spans="1:31" ht="104.25" customHeight="1">
      <c r="A52" s="43">
        <v>41</v>
      </c>
      <c r="B52" s="44" t="s">
        <v>35</v>
      </c>
      <c r="C52" s="45" t="s">
        <v>110</v>
      </c>
      <c r="D52" s="45" t="s">
        <v>140</v>
      </c>
      <c r="E52" s="45" t="s">
        <v>141</v>
      </c>
      <c r="F52" s="68" t="s">
        <v>142</v>
      </c>
      <c r="G52" s="46"/>
      <c r="H52" s="45"/>
      <c r="I52" s="45"/>
      <c r="J52" s="45" t="s">
        <v>143</v>
      </c>
      <c r="K52" s="55" t="s">
        <v>147</v>
      </c>
      <c r="L52" s="66">
        <v>80111600</v>
      </c>
      <c r="M52" s="69" t="s">
        <v>150</v>
      </c>
      <c r="N52" s="60" t="s">
        <v>99</v>
      </c>
      <c r="O52" s="60" t="s">
        <v>99</v>
      </c>
      <c r="P52" s="50" t="s">
        <v>100</v>
      </c>
      <c r="Q52" s="51" t="s">
        <v>97</v>
      </c>
      <c r="R52" s="50" t="s">
        <v>56</v>
      </c>
      <c r="S52" s="52">
        <v>0</v>
      </c>
      <c r="T52" s="52">
        <v>6927162</v>
      </c>
      <c r="U52" s="52">
        <f t="shared" si="3"/>
        <v>0</v>
      </c>
      <c r="V52" s="50" t="s">
        <v>50</v>
      </c>
      <c r="W52" s="50" t="s">
        <v>51</v>
      </c>
      <c r="X52" s="51" t="s">
        <v>130</v>
      </c>
      <c r="Y52" s="50" t="s">
        <v>131</v>
      </c>
      <c r="Z52" s="53" t="s">
        <v>132</v>
      </c>
      <c r="AA52" s="54" t="s">
        <v>55</v>
      </c>
      <c r="AB52" s="1" t="str">
        <f>VLOOKUP(B52,[1]Hoja2!$A$2:$B$10,2,FALSE)</f>
        <v>DIMEN3</v>
      </c>
      <c r="AC52" s="1" t="str">
        <f t="shared" si="0"/>
        <v>PROYA</v>
      </c>
      <c r="AD52" s="1" t="str">
        <f t="shared" si="1"/>
        <v>PROYAPROD</v>
      </c>
      <c r="AE52" s="1" t="str">
        <f t="shared" si="2"/>
        <v>PROYAMHCP</v>
      </c>
    </row>
    <row r="53" spans="1:31" ht="60" customHeight="1">
      <c r="A53" s="43">
        <v>42</v>
      </c>
      <c r="B53" s="44" t="s">
        <v>151</v>
      </c>
      <c r="C53" s="45" t="s">
        <v>152</v>
      </c>
      <c r="D53" s="45" t="s">
        <v>37</v>
      </c>
      <c r="E53" s="45" t="s">
        <v>111</v>
      </c>
      <c r="F53" s="46" t="str">
        <f>IFERROR(VLOOKUP(E53,[1]Hoja2!F55:G78,2,FALSE),"")</f>
        <v/>
      </c>
      <c r="G53" s="46" t="s">
        <v>112</v>
      </c>
      <c r="H53" s="45" t="s">
        <v>153</v>
      </c>
      <c r="I53" s="45" t="s">
        <v>154</v>
      </c>
      <c r="J53" s="60" t="s">
        <v>92</v>
      </c>
      <c r="K53" s="55" t="s">
        <v>155</v>
      </c>
      <c r="L53" s="66">
        <v>80111600</v>
      </c>
      <c r="M53" s="51" t="s">
        <v>156</v>
      </c>
      <c r="N53" s="60" t="s">
        <v>64</v>
      </c>
      <c r="O53" s="56" t="s">
        <v>64</v>
      </c>
      <c r="P53" s="50" t="s">
        <v>96</v>
      </c>
      <c r="Q53" s="51" t="s">
        <v>97</v>
      </c>
      <c r="R53" s="50" t="s">
        <v>56</v>
      </c>
      <c r="S53" s="52">
        <f t="shared" si="5"/>
        <v>24306076</v>
      </c>
      <c r="T53" s="52">
        <v>6076519</v>
      </c>
      <c r="U53" s="52">
        <f t="shared" si="3"/>
        <v>24306076</v>
      </c>
      <c r="V53" s="50" t="s">
        <v>50</v>
      </c>
      <c r="W53" s="50" t="s">
        <v>51</v>
      </c>
      <c r="X53" s="51" t="s">
        <v>157</v>
      </c>
      <c r="Y53" s="50" t="s">
        <v>158</v>
      </c>
      <c r="Z53" s="53" t="s">
        <v>159</v>
      </c>
      <c r="AA53" s="54" t="s">
        <v>55</v>
      </c>
      <c r="AB53" s="1" t="str">
        <f>VLOOKUP(B53,[1]Hoja2!$A$2:$B$10,2,FALSE)</f>
        <v>DIMEN7</v>
      </c>
      <c r="AC53" s="1" t="str">
        <f t="shared" si="0"/>
        <v>PROY3</v>
      </c>
      <c r="AD53" s="1" t="str">
        <f t="shared" si="1"/>
        <v>PROY3PROD2299053</v>
      </c>
      <c r="AE53" s="1" t="str">
        <f t="shared" si="2"/>
        <v>PROY3MHCP</v>
      </c>
    </row>
    <row r="54" spans="1:31" ht="60" customHeight="1">
      <c r="A54" s="43">
        <v>43</v>
      </c>
      <c r="B54" s="44" t="s">
        <v>151</v>
      </c>
      <c r="C54" s="45" t="s">
        <v>152</v>
      </c>
      <c r="D54" s="45" t="s">
        <v>37</v>
      </c>
      <c r="E54" s="45" t="s">
        <v>111</v>
      </c>
      <c r="F54" s="46" t="str">
        <f>IFERROR(VLOOKUP(E54,[1]Hoja2!F56:G79,2,FALSE),"")</f>
        <v/>
      </c>
      <c r="G54" s="46" t="s">
        <v>112</v>
      </c>
      <c r="H54" s="45" t="s">
        <v>153</v>
      </c>
      <c r="I54" s="45" t="s">
        <v>154</v>
      </c>
      <c r="J54" s="60" t="s">
        <v>92</v>
      </c>
      <c r="K54" s="55" t="s">
        <v>155</v>
      </c>
      <c r="L54" s="66">
        <v>80111600</v>
      </c>
      <c r="M54" s="51" t="s">
        <v>156</v>
      </c>
      <c r="N54" s="60" t="s">
        <v>99</v>
      </c>
      <c r="O54" s="60" t="s">
        <v>99</v>
      </c>
      <c r="P54" s="50" t="s">
        <v>100</v>
      </c>
      <c r="Q54" s="51" t="s">
        <v>97</v>
      </c>
      <c r="R54" s="50" t="s">
        <v>56</v>
      </c>
      <c r="S54" s="52">
        <f t="shared" si="5"/>
        <v>45573892.5</v>
      </c>
      <c r="T54" s="52">
        <v>6076519</v>
      </c>
      <c r="U54" s="52">
        <f t="shared" si="3"/>
        <v>45573892.5</v>
      </c>
      <c r="V54" s="50" t="s">
        <v>50</v>
      </c>
      <c r="W54" s="50" t="s">
        <v>51</v>
      </c>
      <c r="X54" s="51" t="s">
        <v>157</v>
      </c>
      <c r="Y54" s="50" t="s">
        <v>158</v>
      </c>
      <c r="Z54" s="53" t="s">
        <v>159</v>
      </c>
      <c r="AA54" s="54" t="s">
        <v>55</v>
      </c>
      <c r="AB54" s="1" t="str">
        <f>VLOOKUP(B54,[1]Hoja2!$A$2:$B$10,2,FALSE)</f>
        <v>DIMEN7</v>
      </c>
      <c r="AC54" s="1" t="str">
        <f t="shared" si="0"/>
        <v>PROY3</v>
      </c>
      <c r="AD54" s="1" t="str">
        <f t="shared" si="1"/>
        <v>PROY3PROD2299053</v>
      </c>
      <c r="AE54" s="1" t="str">
        <f t="shared" si="2"/>
        <v>PROY3MHCP</v>
      </c>
    </row>
    <row r="55" spans="1:31" ht="60" customHeight="1">
      <c r="A55" s="43">
        <v>44</v>
      </c>
      <c r="B55" s="44" t="s">
        <v>151</v>
      </c>
      <c r="C55" s="45" t="s">
        <v>152</v>
      </c>
      <c r="D55" s="45" t="s">
        <v>37</v>
      </c>
      <c r="E55" s="45" t="s">
        <v>111</v>
      </c>
      <c r="F55" s="46" t="str">
        <f>IFERROR(VLOOKUP(E55,[1]Hoja2!F56:G79,2,FALSE),"")</f>
        <v/>
      </c>
      <c r="G55" s="46" t="s">
        <v>112</v>
      </c>
      <c r="H55" s="45" t="s">
        <v>153</v>
      </c>
      <c r="I55" s="45" t="s">
        <v>154</v>
      </c>
      <c r="J55" s="60" t="s">
        <v>92</v>
      </c>
      <c r="K55" s="55" t="s">
        <v>160</v>
      </c>
      <c r="L55" s="66">
        <v>80111600</v>
      </c>
      <c r="M55" s="51" t="s">
        <v>161</v>
      </c>
      <c r="N55" s="60" t="s">
        <v>64</v>
      </c>
      <c r="O55" s="56" t="s">
        <v>64</v>
      </c>
      <c r="P55" s="50" t="s">
        <v>96</v>
      </c>
      <c r="Q55" s="51" t="s">
        <v>97</v>
      </c>
      <c r="R55" s="50" t="s">
        <v>56</v>
      </c>
      <c r="S55" s="52">
        <f t="shared" si="5"/>
        <v>22133256</v>
      </c>
      <c r="T55" s="52">
        <v>5533314</v>
      </c>
      <c r="U55" s="52">
        <f t="shared" si="3"/>
        <v>22133256</v>
      </c>
      <c r="V55" s="50" t="s">
        <v>50</v>
      </c>
      <c r="W55" s="50" t="s">
        <v>51</v>
      </c>
      <c r="X55" s="51" t="s">
        <v>157</v>
      </c>
      <c r="Y55" s="50" t="s">
        <v>158</v>
      </c>
      <c r="Z55" s="53" t="s">
        <v>159</v>
      </c>
      <c r="AA55" s="54" t="s">
        <v>55</v>
      </c>
      <c r="AB55" s="1" t="str">
        <f>VLOOKUP(B55,[1]Hoja2!$A$2:$B$10,2,FALSE)</f>
        <v>DIMEN7</v>
      </c>
      <c r="AC55" s="1" t="str">
        <f t="shared" si="0"/>
        <v>PROY3</v>
      </c>
      <c r="AD55" s="1" t="str">
        <f t="shared" si="1"/>
        <v>PROY3PROD2299053</v>
      </c>
      <c r="AE55" s="1" t="str">
        <f t="shared" si="2"/>
        <v>PROY3MHCP</v>
      </c>
    </row>
    <row r="56" spans="1:31" ht="60" customHeight="1">
      <c r="A56" s="43">
        <v>45</v>
      </c>
      <c r="B56" s="44" t="s">
        <v>151</v>
      </c>
      <c r="C56" s="45" t="s">
        <v>152</v>
      </c>
      <c r="D56" s="45" t="s">
        <v>37</v>
      </c>
      <c r="E56" s="45" t="s">
        <v>111</v>
      </c>
      <c r="F56" s="46" t="str">
        <f>IFERROR(VLOOKUP(E56,[1]Hoja2!F57:G80,2,FALSE),"")</f>
        <v/>
      </c>
      <c r="G56" s="46" t="s">
        <v>112</v>
      </c>
      <c r="H56" s="45" t="s">
        <v>153</v>
      </c>
      <c r="I56" s="45" t="s">
        <v>154</v>
      </c>
      <c r="J56" s="60" t="s">
        <v>92</v>
      </c>
      <c r="K56" s="55" t="s">
        <v>160</v>
      </c>
      <c r="L56" s="66">
        <v>80111600</v>
      </c>
      <c r="M56" s="51" t="s">
        <v>161</v>
      </c>
      <c r="N56" s="60" t="s">
        <v>99</v>
      </c>
      <c r="O56" s="60" t="s">
        <v>99</v>
      </c>
      <c r="P56" s="50" t="s">
        <v>100</v>
      </c>
      <c r="Q56" s="51" t="s">
        <v>97</v>
      </c>
      <c r="R56" s="50" t="s">
        <v>56</v>
      </c>
      <c r="S56" s="52">
        <f t="shared" si="5"/>
        <v>41499855</v>
      </c>
      <c r="T56" s="52">
        <v>5533314</v>
      </c>
      <c r="U56" s="52">
        <f t="shared" si="3"/>
        <v>41499855</v>
      </c>
      <c r="V56" s="50" t="s">
        <v>50</v>
      </c>
      <c r="W56" s="50" t="s">
        <v>51</v>
      </c>
      <c r="X56" s="51" t="s">
        <v>157</v>
      </c>
      <c r="Y56" s="50" t="s">
        <v>158</v>
      </c>
      <c r="Z56" s="53" t="s">
        <v>159</v>
      </c>
      <c r="AA56" s="54" t="s">
        <v>55</v>
      </c>
      <c r="AB56" s="1" t="str">
        <f>VLOOKUP(B56,[1]Hoja2!$A$2:$B$10,2,FALSE)</f>
        <v>DIMEN7</v>
      </c>
      <c r="AC56" s="1" t="str">
        <f t="shared" si="0"/>
        <v>PROY3</v>
      </c>
      <c r="AD56" s="1" t="str">
        <f t="shared" si="1"/>
        <v>PROY3PROD2299053</v>
      </c>
      <c r="AE56" s="1" t="str">
        <f t="shared" si="2"/>
        <v>PROY3MHCP</v>
      </c>
    </row>
    <row r="57" spans="1:31" ht="60" customHeight="1">
      <c r="A57" s="43">
        <v>46</v>
      </c>
      <c r="B57" s="44" t="s">
        <v>151</v>
      </c>
      <c r="C57" s="45" t="s">
        <v>152</v>
      </c>
      <c r="D57" s="45" t="s">
        <v>37</v>
      </c>
      <c r="E57" s="45" t="s">
        <v>111</v>
      </c>
      <c r="F57" s="46" t="str">
        <f>IFERROR(VLOOKUP(E57,[1]Hoja2!F57:G80,2,FALSE),"")</f>
        <v/>
      </c>
      <c r="G57" s="46" t="s">
        <v>112</v>
      </c>
      <c r="H57" s="45" t="s">
        <v>153</v>
      </c>
      <c r="I57" s="45" t="s">
        <v>154</v>
      </c>
      <c r="J57" s="60" t="s">
        <v>92</v>
      </c>
      <c r="K57" s="55" t="s">
        <v>162</v>
      </c>
      <c r="L57" s="66">
        <v>80111600</v>
      </c>
      <c r="M57" s="51" t="s">
        <v>163</v>
      </c>
      <c r="N57" s="60" t="s">
        <v>77</v>
      </c>
      <c r="O57" s="60" t="s">
        <v>77</v>
      </c>
      <c r="P57" s="50" t="s">
        <v>164</v>
      </c>
      <c r="Q57" s="51" t="s">
        <v>97</v>
      </c>
      <c r="R57" s="50" t="s">
        <v>56</v>
      </c>
      <c r="S57" s="52">
        <v>6000000</v>
      </c>
      <c r="T57" s="52"/>
      <c r="U57" s="52">
        <f t="shared" si="3"/>
        <v>6000000</v>
      </c>
      <c r="V57" s="50" t="s">
        <v>50</v>
      </c>
      <c r="W57" s="50" t="s">
        <v>51</v>
      </c>
      <c r="X57" s="51" t="s">
        <v>157</v>
      </c>
      <c r="Y57" s="50" t="s">
        <v>158</v>
      </c>
      <c r="Z57" s="53" t="s">
        <v>159</v>
      </c>
      <c r="AA57" s="54" t="s">
        <v>55</v>
      </c>
      <c r="AB57" s="1" t="str">
        <f>VLOOKUP(B57,[1]Hoja2!$A$2:$B$10,2,FALSE)</f>
        <v>DIMEN7</v>
      </c>
      <c r="AC57" s="1" t="str">
        <f t="shared" si="0"/>
        <v>PROY3</v>
      </c>
      <c r="AD57" s="1" t="str">
        <f t="shared" si="1"/>
        <v>PROY3PROD2299053</v>
      </c>
      <c r="AE57" s="1" t="str">
        <f t="shared" si="2"/>
        <v>PROY3MHCP</v>
      </c>
    </row>
    <row r="58" spans="1:31" ht="60" customHeight="1">
      <c r="A58" s="43">
        <v>47</v>
      </c>
      <c r="B58" s="44" t="s">
        <v>109</v>
      </c>
      <c r="C58" s="45" t="s">
        <v>165</v>
      </c>
      <c r="D58" s="45" t="s">
        <v>140</v>
      </c>
      <c r="E58" s="45" t="s">
        <v>166</v>
      </c>
      <c r="F58" s="46" t="s">
        <v>167</v>
      </c>
      <c r="G58" s="46" t="s">
        <v>112</v>
      </c>
      <c r="H58" s="45"/>
      <c r="I58" s="45"/>
      <c r="J58" s="60" t="s">
        <v>92</v>
      </c>
      <c r="K58" s="55" t="s">
        <v>168</v>
      </c>
      <c r="L58" s="66">
        <v>80111600</v>
      </c>
      <c r="M58" s="51" t="s">
        <v>169</v>
      </c>
      <c r="N58" s="60" t="s">
        <v>64</v>
      </c>
      <c r="O58" s="56" t="s">
        <v>64</v>
      </c>
      <c r="P58" s="50" t="s">
        <v>84</v>
      </c>
      <c r="Q58" s="51" t="s">
        <v>97</v>
      </c>
      <c r="R58" s="50" t="s">
        <v>56</v>
      </c>
      <c r="S58" s="52">
        <f>+T58*P58</f>
        <v>16500000</v>
      </c>
      <c r="T58" s="52">
        <v>5500000</v>
      </c>
      <c r="U58" s="52">
        <f t="shared" si="3"/>
        <v>16500000</v>
      </c>
      <c r="V58" s="50" t="s">
        <v>50</v>
      </c>
      <c r="W58" s="50" t="s">
        <v>51</v>
      </c>
      <c r="X58" s="51" t="s">
        <v>170</v>
      </c>
      <c r="Y58" s="50" t="s">
        <v>171</v>
      </c>
      <c r="Z58" s="53" t="s">
        <v>172</v>
      </c>
      <c r="AA58" s="54" t="s">
        <v>55</v>
      </c>
      <c r="AB58" s="1" t="str">
        <f>VLOOKUP(B58,[1]Hoja2!$A$2:$B$10,2,FALSE)</f>
        <v>DIMEN2</v>
      </c>
      <c r="AC58" s="1" t="str">
        <f t="shared" si="0"/>
        <v>PROYA</v>
      </c>
      <c r="AD58" s="1" t="str">
        <f t="shared" si="1"/>
        <v>PROYAPROD</v>
      </c>
      <c r="AE58" s="1" t="str">
        <f t="shared" si="2"/>
        <v>PROYAMHCP</v>
      </c>
    </row>
    <row r="59" spans="1:31" ht="60" customHeight="1">
      <c r="A59" s="43">
        <v>48</v>
      </c>
      <c r="B59" s="44" t="s">
        <v>109</v>
      </c>
      <c r="C59" s="45" t="s">
        <v>165</v>
      </c>
      <c r="D59" s="45" t="s">
        <v>140</v>
      </c>
      <c r="E59" s="45" t="s">
        <v>166</v>
      </c>
      <c r="F59" s="46" t="s">
        <v>167</v>
      </c>
      <c r="G59" s="46" t="s">
        <v>112</v>
      </c>
      <c r="H59" s="45"/>
      <c r="I59" s="45"/>
      <c r="J59" s="60" t="s">
        <v>92</v>
      </c>
      <c r="K59" s="55" t="s">
        <v>168</v>
      </c>
      <c r="L59" s="66">
        <v>80111600</v>
      </c>
      <c r="M59" s="51" t="s">
        <v>169</v>
      </c>
      <c r="N59" s="60" t="s">
        <v>99</v>
      </c>
      <c r="O59" s="60" t="s">
        <v>99</v>
      </c>
      <c r="P59" s="50" t="s">
        <v>173</v>
      </c>
      <c r="Q59" s="51" t="s">
        <v>97</v>
      </c>
      <c r="R59" s="50" t="s">
        <v>56</v>
      </c>
      <c r="S59" s="52">
        <f>+T59*P59</f>
        <v>38500000</v>
      </c>
      <c r="T59" s="52">
        <v>5500000</v>
      </c>
      <c r="U59" s="52">
        <f t="shared" si="3"/>
        <v>38500000</v>
      </c>
      <c r="V59" s="50" t="s">
        <v>50</v>
      </c>
      <c r="W59" s="50" t="s">
        <v>51</v>
      </c>
      <c r="X59" s="51" t="s">
        <v>170</v>
      </c>
      <c r="Y59" s="50" t="s">
        <v>171</v>
      </c>
      <c r="Z59" s="53" t="s">
        <v>172</v>
      </c>
      <c r="AA59" s="54" t="s">
        <v>55</v>
      </c>
      <c r="AB59" s="1" t="str">
        <f>VLOOKUP(B59,[1]Hoja2!$A$2:$B$10,2,FALSE)</f>
        <v>DIMEN2</v>
      </c>
      <c r="AC59" s="70">
        <v>5700000</v>
      </c>
      <c r="AD59" s="1" t="str">
        <f t="shared" si="1"/>
        <v>5700000PROD</v>
      </c>
      <c r="AE59" s="1" t="str">
        <f t="shared" si="2"/>
        <v>5700000MHCP</v>
      </c>
    </row>
    <row r="60" spans="1:31" ht="106.5" customHeight="1">
      <c r="A60" s="43">
        <v>49</v>
      </c>
      <c r="B60" s="44" t="s">
        <v>35</v>
      </c>
      <c r="C60" s="45" t="s">
        <v>174</v>
      </c>
      <c r="D60" s="45" t="s">
        <v>37</v>
      </c>
      <c r="E60" s="45" t="s">
        <v>38</v>
      </c>
      <c r="F60" s="46" t="str">
        <f>IFERROR(VLOOKUP(E60,[1]Hoja2!F59:G82,2,FALSE),"")</f>
        <v/>
      </c>
      <c r="G60" s="46" t="s">
        <v>112</v>
      </c>
      <c r="H60" s="45" t="s">
        <v>40</v>
      </c>
      <c r="I60" s="45" t="s">
        <v>41</v>
      </c>
      <c r="J60" s="45" t="s">
        <v>42</v>
      </c>
      <c r="K60" s="55" t="s">
        <v>175</v>
      </c>
      <c r="L60" s="50" t="s">
        <v>176</v>
      </c>
      <c r="M60" s="51" t="s">
        <v>177</v>
      </c>
      <c r="N60" s="50" t="s">
        <v>46</v>
      </c>
      <c r="O60" s="50" t="s">
        <v>46</v>
      </c>
      <c r="P60" s="50" t="s">
        <v>178</v>
      </c>
      <c r="Q60" s="51" t="s">
        <v>60</v>
      </c>
      <c r="R60" s="50" t="s">
        <v>56</v>
      </c>
      <c r="S60" s="52">
        <v>5000000</v>
      </c>
      <c r="T60" s="52"/>
      <c r="U60" s="52">
        <f t="shared" si="3"/>
        <v>5000000</v>
      </c>
      <c r="V60" s="50" t="s">
        <v>50</v>
      </c>
      <c r="W60" s="50" t="s">
        <v>51</v>
      </c>
      <c r="X60" s="51" t="s">
        <v>179</v>
      </c>
      <c r="Y60" s="50" t="s">
        <v>180</v>
      </c>
      <c r="Z60" s="53" t="s">
        <v>181</v>
      </c>
      <c r="AA60" s="54" t="s">
        <v>55</v>
      </c>
      <c r="AB60" s="1" t="str">
        <f>VLOOKUP(B60,[1]Hoja2!$A$2:$B$10,2,FALSE)</f>
        <v>DIMEN3</v>
      </c>
      <c r="AC60" s="1" t="str">
        <f t="shared" si="0"/>
        <v>PROY4</v>
      </c>
      <c r="AD60" s="1" t="str">
        <f t="shared" si="1"/>
        <v>PROY4PROD2299066</v>
      </c>
      <c r="AE60" s="1" t="str">
        <f t="shared" si="2"/>
        <v>PROY4MHCP</v>
      </c>
    </row>
    <row r="61" spans="1:31" ht="93" customHeight="1">
      <c r="A61" s="43">
        <v>50</v>
      </c>
      <c r="B61" s="44" t="s">
        <v>109</v>
      </c>
      <c r="C61" s="45" t="s">
        <v>182</v>
      </c>
      <c r="D61" s="45" t="s">
        <v>37</v>
      </c>
      <c r="E61" s="45" t="s">
        <v>111</v>
      </c>
      <c r="F61" s="46" t="str">
        <f>IFERROR(VLOOKUP(E61,[1]Hoja2!F60:G83,2,FALSE),"")</f>
        <v/>
      </c>
      <c r="G61" s="46" t="s">
        <v>112</v>
      </c>
      <c r="H61" s="45" t="s">
        <v>113</v>
      </c>
      <c r="I61" s="45" t="s">
        <v>183</v>
      </c>
      <c r="J61" s="60" t="s">
        <v>92</v>
      </c>
      <c r="K61" s="55" t="s">
        <v>184</v>
      </c>
      <c r="L61" s="66">
        <v>80111600</v>
      </c>
      <c r="M61" s="71" t="s">
        <v>185</v>
      </c>
      <c r="N61" s="60" t="s">
        <v>64</v>
      </c>
      <c r="O61" s="56" t="s">
        <v>64</v>
      </c>
      <c r="P61" s="50" t="s">
        <v>96</v>
      </c>
      <c r="Q61" s="51" t="s">
        <v>97</v>
      </c>
      <c r="R61" s="50" t="s">
        <v>56</v>
      </c>
      <c r="S61" s="52">
        <f t="shared" ref="S61:S68" si="6">+T61*P61</f>
        <v>18824932</v>
      </c>
      <c r="T61" s="52">
        <v>4706233</v>
      </c>
      <c r="U61" s="52">
        <f t="shared" si="3"/>
        <v>18824932</v>
      </c>
      <c r="V61" s="50" t="s">
        <v>50</v>
      </c>
      <c r="W61" s="50" t="s">
        <v>51</v>
      </c>
      <c r="X61" s="51" t="s">
        <v>179</v>
      </c>
      <c r="Y61" s="50" t="s">
        <v>180</v>
      </c>
      <c r="Z61" s="53" t="s">
        <v>181</v>
      </c>
      <c r="AA61" s="54" t="s">
        <v>55</v>
      </c>
      <c r="AB61" s="1" t="str">
        <f>VLOOKUP(B61,[1]Hoja2!$A$2:$B$10,2,FALSE)</f>
        <v>DIMEN2</v>
      </c>
      <c r="AC61" s="1" t="str">
        <f t="shared" si="0"/>
        <v>PROY3</v>
      </c>
      <c r="AD61" s="1" t="str">
        <f t="shared" si="1"/>
        <v>PROY3PROD2299060</v>
      </c>
      <c r="AE61" s="1" t="str">
        <f t="shared" si="2"/>
        <v>PROY3MHCP</v>
      </c>
    </row>
    <row r="62" spans="1:31" ht="93" customHeight="1">
      <c r="A62" s="43">
        <v>51</v>
      </c>
      <c r="B62" s="44" t="s">
        <v>109</v>
      </c>
      <c r="C62" s="45" t="s">
        <v>182</v>
      </c>
      <c r="D62" s="45" t="s">
        <v>37</v>
      </c>
      <c r="E62" s="45" t="s">
        <v>111</v>
      </c>
      <c r="F62" s="46" t="str">
        <f>IFERROR(VLOOKUP(E62,[1]Hoja2!F61:G84,2,FALSE),"")</f>
        <v/>
      </c>
      <c r="G62" s="46" t="s">
        <v>112</v>
      </c>
      <c r="H62" s="45" t="s">
        <v>113</v>
      </c>
      <c r="I62" s="45" t="s">
        <v>183</v>
      </c>
      <c r="J62" s="60" t="s">
        <v>92</v>
      </c>
      <c r="K62" s="55" t="s">
        <v>184</v>
      </c>
      <c r="L62" s="66">
        <v>80111600</v>
      </c>
      <c r="M62" s="71" t="s">
        <v>185</v>
      </c>
      <c r="N62" s="60" t="s">
        <v>99</v>
      </c>
      <c r="O62" s="60" t="s">
        <v>99</v>
      </c>
      <c r="P62" s="50" t="s">
        <v>100</v>
      </c>
      <c r="Q62" s="51" t="s">
        <v>97</v>
      </c>
      <c r="R62" s="50" t="s">
        <v>56</v>
      </c>
      <c r="S62" s="52">
        <f t="shared" si="6"/>
        <v>35296747.5</v>
      </c>
      <c r="T62" s="52">
        <v>4706233</v>
      </c>
      <c r="U62" s="52">
        <f t="shared" si="3"/>
        <v>35296747.5</v>
      </c>
      <c r="V62" s="50" t="s">
        <v>50</v>
      </c>
      <c r="W62" s="50" t="s">
        <v>51</v>
      </c>
      <c r="X62" s="51" t="s">
        <v>179</v>
      </c>
      <c r="Y62" s="50" t="s">
        <v>180</v>
      </c>
      <c r="Z62" s="53" t="s">
        <v>181</v>
      </c>
      <c r="AA62" s="54" t="s">
        <v>55</v>
      </c>
      <c r="AB62" s="1" t="str">
        <f>VLOOKUP(B62,[1]Hoja2!$A$2:$B$10,2,FALSE)</f>
        <v>DIMEN2</v>
      </c>
      <c r="AC62" s="1" t="str">
        <f t="shared" si="0"/>
        <v>PROY3</v>
      </c>
      <c r="AD62" s="1" t="str">
        <f t="shared" si="1"/>
        <v>PROY3PROD2299060</v>
      </c>
      <c r="AE62" s="1" t="str">
        <f t="shared" si="2"/>
        <v>PROY3MHCP</v>
      </c>
    </row>
    <row r="63" spans="1:31" ht="60" customHeight="1">
      <c r="A63" s="43">
        <v>52</v>
      </c>
      <c r="B63" s="44" t="s">
        <v>109</v>
      </c>
      <c r="C63" s="45" t="s">
        <v>182</v>
      </c>
      <c r="D63" s="45" t="s">
        <v>37</v>
      </c>
      <c r="E63" s="45" t="s">
        <v>111</v>
      </c>
      <c r="F63" s="46" t="str">
        <f>IFERROR(VLOOKUP(E63,[1]Hoja2!F61:G84,2,FALSE),"")</f>
        <v/>
      </c>
      <c r="G63" s="46" t="s">
        <v>112</v>
      </c>
      <c r="H63" s="45" t="s">
        <v>113</v>
      </c>
      <c r="I63" s="45" t="s">
        <v>183</v>
      </c>
      <c r="J63" s="60" t="s">
        <v>92</v>
      </c>
      <c r="K63" s="55" t="s">
        <v>184</v>
      </c>
      <c r="L63" s="66">
        <v>80111600</v>
      </c>
      <c r="M63" s="71" t="s">
        <v>186</v>
      </c>
      <c r="N63" s="60" t="s">
        <v>64</v>
      </c>
      <c r="O63" s="56" t="s">
        <v>64</v>
      </c>
      <c r="P63" s="50" t="s">
        <v>96</v>
      </c>
      <c r="Q63" s="51" t="s">
        <v>97</v>
      </c>
      <c r="R63" s="50" t="s">
        <v>56</v>
      </c>
      <c r="S63" s="52">
        <f t="shared" si="6"/>
        <v>18824932</v>
      </c>
      <c r="T63" s="52">
        <v>4706233</v>
      </c>
      <c r="U63" s="52">
        <f t="shared" si="3"/>
        <v>18824932</v>
      </c>
      <c r="V63" s="50" t="s">
        <v>50</v>
      </c>
      <c r="W63" s="50" t="s">
        <v>51</v>
      </c>
      <c r="X63" s="51" t="s">
        <v>179</v>
      </c>
      <c r="Y63" s="50" t="s">
        <v>180</v>
      </c>
      <c r="Z63" s="53" t="s">
        <v>181</v>
      </c>
      <c r="AA63" s="54" t="s">
        <v>55</v>
      </c>
      <c r="AB63" s="1" t="str">
        <f>VLOOKUP(B63,[1]Hoja2!$A$2:$B$10,2,FALSE)</f>
        <v>DIMEN2</v>
      </c>
      <c r="AC63" s="1" t="str">
        <f t="shared" si="0"/>
        <v>PROY3</v>
      </c>
      <c r="AD63" s="1" t="str">
        <f t="shared" si="1"/>
        <v>PROY3PROD2299060</v>
      </c>
      <c r="AE63" s="1" t="str">
        <f t="shared" si="2"/>
        <v>PROY3MHCP</v>
      </c>
    </row>
    <row r="64" spans="1:31" ht="60" customHeight="1">
      <c r="A64" s="43">
        <v>53</v>
      </c>
      <c r="B64" s="44" t="s">
        <v>109</v>
      </c>
      <c r="C64" s="45" t="s">
        <v>182</v>
      </c>
      <c r="D64" s="45" t="s">
        <v>37</v>
      </c>
      <c r="E64" s="45" t="s">
        <v>111</v>
      </c>
      <c r="F64" s="46" t="str">
        <f>IFERROR(VLOOKUP(E64,[1]Hoja2!F62:G85,2,FALSE),"")</f>
        <v/>
      </c>
      <c r="G64" s="46" t="s">
        <v>112</v>
      </c>
      <c r="H64" s="45" t="s">
        <v>113</v>
      </c>
      <c r="I64" s="45" t="s">
        <v>183</v>
      </c>
      <c r="J64" s="60" t="s">
        <v>92</v>
      </c>
      <c r="K64" s="55" t="s">
        <v>184</v>
      </c>
      <c r="L64" s="66">
        <v>80111600</v>
      </c>
      <c r="M64" s="71" t="s">
        <v>186</v>
      </c>
      <c r="N64" s="60" t="s">
        <v>99</v>
      </c>
      <c r="O64" s="60" t="s">
        <v>99</v>
      </c>
      <c r="P64" s="50" t="s">
        <v>100</v>
      </c>
      <c r="Q64" s="51" t="s">
        <v>97</v>
      </c>
      <c r="R64" s="50" t="s">
        <v>56</v>
      </c>
      <c r="S64" s="52">
        <f t="shared" si="6"/>
        <v>35296747.5</v>
      </c>
      <c r="T64" s="52">
        <v>4706233</v>
      </c>
      <c r="U64" s="52">
        <f t="shared" si="3"/>
        <v>35296747.5</v>
      </c>
      <c r="V64" s="50" t="s">
        <v>50</v>
      </c>
      <c r="W64" s="50" t="s">
        <v>51</v>
      </c>
      <c r="X64" s="51" t="s">
        <v>179</v>
      </c>
      <c r="Y64" s="50" t="s">
        <v>180</v>
      </c>
      <c r="Z64" s="53" t="s">
        <v>181</v>
      </c>
      <c r="AA64" s="54" t="s">
        <v>55</v>
      </c>
      <c r="AB64" s="1" t="str">
        <f>VLOOKUP(B64,[1]Hoja2!$A$2:$B$10,2,FALSE)</f>
        <v>DIMEN2</v>
      </c>
      <c r="AC64" s="1" t="str">
        <f t="shared" si="0"/>
        <v>PROY3</v>
      </c>
      <c r="AD64" s="1" t="str">
        <f t="shared" si="1"/>
        <v>PROY3PROD2299060</v>
      </c>
      <c r="AE64" s="1" t="str">
        <f t="shared" si="2"/>
        <v>PROY3MHCP</v>
      </c>
    </row>
    <row r="65" spans="1:31" ht="60" customHeight="1">
      <c r="A65" s="43">
        <v>54</v>
      </c>
      <c r="B65" s="44" t="s">
        <v>109</v>
      </c>
      <c r="C65" s="45" t="s">
        <v>182</v>
      </c>
      <c r="D65" s="45" t="s">
        <v>37</v>
      </c>
      <c r="E65" s="45" t="s">
        <v>111</v>
      </c>
      <c r="F65" s="46" t="str">
        <f>IFERROR(VLOOKUP(E65,[1]Hoja2!F62:G85,2,FALSE),"")</f>
        <v/>
      </c>
      <c r="G65" s="46" t="s">
        <v>112</v>
      </c>
      <c r="H65" s="45" t="s">
        <v>113</v>
      </c>
      <c r="I65" s="45" t="s">
        <v>183</v>
      </c>
      <c r="J65" s="60" t="s">
        <v>92</v>
      </c>
      <c r="K65" s="55" t="s">
        <v>187</v>
      </c>
      <c r="L65" s="66">
        <v>80111600</v>
      </c>
      <c r="M65" s="72" t="s">
        <v>188</v>
      </c>
      <c r="N65" s="60" t="s">
        <v>64</v>
      </c>
      <c r="O65" s="56" t="s">
        <v>64</v>
      </c>
      <c r="P65" s="50" t="s">
        <v>96</v>
      </c>
      <c r="Q65" s="51" t="s">
        <v>97</v>
      </c>
      <c r="R65" s="50" t="s">
        <v>56</v>
      </c>
      <c r="S65" s="52">
        <f t="shared" si="6"/>
        <v>31126792</v>
      </c>
      <c r="T65" s="52">
        <v>7781698</v>
      </c>
      <c r="U65" s="52">
        <f t="shared" si="3"/>
        <v>31126792</v>
      </c>
      <c r="V65" s="50" t="s">
        <v>50</v>
      </c>
      <c r="W65" s="50" t="s">
        <v>51</v>
      </c>
      <c r="X65" s="51" t="s">
        <v>179</v>
      </c>
      <c r="Y65" s="50" t="s">
        <v>180</v>
      </c>
      <c r="Z65" s="53" t="s">
        <v>181</v>
      </c>
      <c r="AA65" s="54" t="s">
        <v>55</v>
      </c>
      <c r="AB65" s="1" t="str">
        <f>VLOOKUP(B65,[1]Hoja2!$A$2:$B$10,2,FALSE)</f>
        <v>DIMEN2</v>
      </c>
      <c r="AC65" s="1" t="str">
        <f t="shared" si="0"/>
        <v>PROY3</v>
      </c>
      <c r="AD65" s="1" t="str">
        <f t="shared" si="1"/>
        <v>PROY3PROD2299060</v>
      </c>
      <c r="AE65" s="1" t="str">
        <f t="shared" si="2"/>
        <v>PROY3MHCP</v>
      </c>
    </row>
    <row r="66" spans="1:31" ht="60" customHeight="1">
      <c r="A66" s="43">
        <v>55</v>
      </c>
      <c r="B66" s="44" t="s">
        <v>109</v>
      </c>
      <c r="C66" s="45" t="s">
        <v>182</v>
      </c>
      <c r="D66" s="45" t="s">
        <v>37</v>
      </c>
      <c r="E66" s="45" t="s">
        <v>111</v>
      </c>
      <c r="F66" s="46" t="str">
        <f>IFERROR(VLOOKUP(E66,[1]Hoja2!F63:G86,2,FALSE),"")</f>
        <v/>
      </c>
      <c r="G66" s="46" t="s">
        <v>112</v>
      </c>
      <c r="H66" s="45" t="s">
        <v>113</v>
      </c>
      <c r="I66" s="45" t="s">
        <v>183</v>
      </c>
      <c r="J66" s="60" t="s">
        <v>92</v>
      </c>
      <c r="K66" s="55" t="s">
        <v>187</v>
      </c>
      <c r="L66" s="66">
        <v>80111600</v>
      </c>
      <c r="M66" s="72" t="s">
        <v>188</v>
      </c>
      <c r="N66" s="60" t="s">
        <v>99</v>
      </c>
      <c r="O66" s="60" t="s">
        <v>99</v>
      </c>
      <c r="P66" s="50" t="s">
        <v>100</v>
      </c>
      <c r="Q66" s="51" t="s">
        <v>97</v>
      </c>
      <c r="R66" s="50" t="s">
        <v>56</v>
      </c>
      <c r="S66" s="52">
        <f t="shared" si="6"/>
        <v>58362735</v>
      </c>
      <c r="T66" s="52">
        <v>7781698</v>
      </c>
      <c r="U66" s="52">
        <f t="shared" si="3"/>
        <v>58362735</v>
      </c>
      <c r="V66" s="50" t="s">
        <v>50</v>
      </c>
      <c r="W66" s="50" t="s">
        <v>51</v>
      </c>
      <c r="X66" s="51" t="s">
        <v>179</v>
      </c>
      <c r="Y66" s="50" t="s">
        <v>180</v>
      </c>
      <c r="Z66" s="53" t="s">
        <v>181</v>
      </c>
      <c r="AA66" s="54" t="s">
        <v>55</v>
      </c>
      <c r="AB66" s="1" t="str">
        <f>VLOOKUP(B66,[1]Hoja2!$A$2:$B$10,2,FALSE)</f>
        <v>DIMEN2</v>
      </c>
      <c r="AC66" s="1" t="str">
        <f t="shared" si="0"/>
        <v>PROY3</v>
      </c>
      <c r="AD66" s="1" t="str">
        <f t="shared" si="1"/>
        <v>PROY3PROD2299060</v>
      </c>
      <c r="AE66" s="1" t="str">
        <f t="shared" si="2"/>
        <v>PROY3MHCP</v>
      </c>
    </row>
    <row r="67" spans="1:31" ht="79.5" customHeight="1">
      <c r="A67" s="43">
        <v>56</v>
      </c>
      <c r="B67" s="44" t="s">
        <v>35</v>
      </c>
      <c r="C67" s="45" t="s">
        <v>110</v>
      </c>
      <c r="D67" s="45" t="s">
        <v>140</v>
      </c>
      <c r="E67" s="45" t="s">
        <v>141</v>
      </c>
      <c r="F67" s="68" t="s">
        <v>142</v>
      </c>
      <c r="G67" s="46" t="s">
        <v>112</v>
      </c>
      <c r="H67" s="45"/>
      <c r="I67" s="45"/>
      <c r="J67" s="45" t="s">
        <v>143</v>
      </c>
      <c r="K67" s="55" t="s">
        <v>189</v>
      </c>
      <c r="L67" s="66">
        <v>80111600</v>
      </c>
      <c r="M67" s="69" t="s">
        <v>190</v>
      </c>
      <c r="N67" s="73" t="s">
        <v>64</v>
      </c>
      <c r="O67" s="74" t="s">
        <v>64</v>
      </c>
      <c r="P67" s="75" t="s">
        <v>96</v>
      </c>
      <c r="Q67" s="76" t="s">
        <v>97</v>
      </c>
      <c r="R67" s="75" t="s">
        <v>56</v>
      </c>
      <c r="S67" s="77">
        <f t="shared" si="6"/>
        <v>21115568</v>
      </c>
      <c r="T67" s="77">
        <v>5278892</v>
      </c>
      <c r="U67" s="77">
        <f t="shared" si="3"/>
        <v>21115568</v>
      </c>
      <c r="V67" s="50" t="s">
        <v>50</v>
      </c>
      <c r="W67" s="50" t="s">
        <v>51</v>
      </c>
      <c r="X67" s="51" t="s">
        <v>191</v>
      </c>
      <c r="Y67" s="50" t="s">
        <v>192</v>
      </c>
      <c r="Z67" s="53" t="s">
        <v>193</v>
      </c>
      <c r="AA67" s="54" t="s">
        <v>55</v>
      </c>
      <c r="AB67" s="1" t="str">
        <f>VLOOKUP(B67,[1]Hoja2!$A$2:$B$10,2,FALSE)</f>
        <v>DIMEN3</v>
      </c>
      <c r="AC67" s="78">
        <f>+AC59*11</f>
        <v>62700000</v>
      </c>
      <c r="AD67" s="1" t="str">
        <f t="shared" si="1"/>
        <v>62700000PROD</v>
      </c>
      <c r="AE67" s="1" t="str">
        <f t="shared" si="2"/>
        <v>62700000MHCP</v>
      </c>
    </row>
    <row r="68" spans="1:31" ht="79.5" customHeight="1">
      <c r="A68" s="43">
        <v>57</v>
      </c>
      <c r="B68" s="44" t="s">
        <v>35</v>
      </c>
      <c r="C68" s="45" t="s">
        <v>110</v>
      </c>
      <c r="D68" s="45" t="s">
        <v>140</v>
      </c>
      <c r="E68" s="45" t="s">
        <v>141</v>
      </c>
      <c r="F68" s="68" t="s">
        <v>142</v>
      </c>
      <c r="G68" s="46" t="s">
        <v>112</v>
      </c>
      <c r="H68" s="45"/>
      <c r="I68" s="45"/>
      <c r="J68" s="45" t="s">
        <v>143</v>
      </c>
      <c r="K68" s="55" t="s">
        <v>189</v>
      </c>
      <c r="L68" s="66">
        <v>80111600</v>
      </c>
      <c r="M68" s="69" t="s">
        <v>190</v>
      </c>
      <c r="N68" s="60" t="s">
        <v>99</v>
      </c>
      <c r="O68" s="60" t="s">
        <v>99</v>
      </c>
      <c r="P68" s="75" t="s">
        <v>173</v>
      </c>
      <c r="Q68" s="76" t="s">
        <v>97</v>
      </c>
      <c r="R68" s="75" t="s">
        <v>56</v>
      </c>
      <c r="S68" s="77">
        <f t="shared" si="6"/>
        <v>36952244</v>
      </c>
      <c r="T68" s="77">
        <v>5278892</v>
      </c>
      <c r="U68" s="77">
        <f t="shared" si="3"/>
        <v>36952244</v>
      </c>
      <c r="V68" s="50" t="s">
        <v>50</v>
      </c>
      <c r="W68" s="50" t="s">
        <v>51</v>
      </c>
      <c r="X68" s="51" t="s">
        <v>191</v>
      </c>
      <c r="Y68" s="50" t="s">
        <v>192</v>
      </c>
      <c r="Z68" s="53" t="s">
        <v>193</v>
      </c>
      <c r="AA68" s="54" t="s">
        <v>55</v>
      </c>
      <c r="AB68" s="1" t="str">
        <f>VLOOKUP(B68,[1]Hoja2!$A$2:$B$10,2,FALSE)</f>
        <v>DIMEN3</v>
      </c>
      <c r="AC68" s="67">
        <f>+S58+S59</f>
        <v>55000000</v>
      </c>
      <c r="AD68" s="1" t="str">
        <f t="shared" si="1"/>
        <v>55000000PROD</v>
      </c>
      <c r="AE68" s="1" t="str">
        <f t="shared" si="2"/>
        <v>55000000MHCP</v>
      </c>
    </row>
    <row r="69" spans="1:31" ht="75" customHeight="1">
      <c r="A69" s="43">
        <v>58</v>
      </c>
      <c r="B69" s="44" t="s">
        <v>194</v>
      </c>
      <c r="C69" s="45" t="s">
        <v>195</v>
      </c>
      <c r="D69" s="45" t="s">
        <v>140</v>
      </c>
      <c r="E69" s="45" t="s">
        <v>196</v>
      </c>
      <c r="F69" s="46" t="s">
        <v>197</v>
      </c>
      <c r="G69" s="46" t="s">
        <v>112</v>
      </c>
      <c r="H69" s="45"/>
      <c r="I69" s="45"/>
      <c r="J69" s="45" t="s">
        <v>198</v>
      </c>
      <c r="K69" s="55" t="s">
        <v>199</v>
      </c>
      <c r="L69" s="79" t="s">
        <v>200</v>
      </c>
      <c r="M69" s="45" t="s">
        <v>201</v>
      </c>
      <c r="N69" s="50" t="s">
        <v>46</v>
      </c>
      <c r="O69" s="50" t="s">
        <v>46</v>
      </c>
      <c r="P69" s="50" t="s">
        <v>73</v>
      </c>
      <c r="Q69" s="51" t="s">
        <v>60</v>
      </c>
      <c r="R69" s="50" t="s">
        <v>56</v>
      </c>
      <c r="S69" s="52">
        <v>18883069</v>
      </c>
      <c r="T69" s="52"/>
      <c r="U69" s="52">
        <f t="shared" si="3"/>
        <v>18883069</v>
      </c>
      <c r="V69" s="50" t="s">
        <v>50</v>
      </c>
      <c r="W69" s="50" t="s">
        <v>51</v>
      </c>
      <c r="X69" s="51" t="s">
        <v>202</v>
      </c>
      <c r="Y69" s="50" t="s">
        <v>203</v>
      </c>
      <c r="Z69" s="53" t="s">
        <v>204</v>
      </c>
      <c r="AA69" s="54" t="s">
        <v>55</v>
      </c>
      <c r="AB69" s="1" t="str">
        <f>VLOOKUP(B69,[1]Hoja2!$A$2:$B$10,2,FALSE)</f>
        <v>DIMEN1</v>
      </c>
      <c r="AC69" s="67">
        <f>+AC68-AC67</f>
        <v>-7700000</v>
      </c>
      <c r="AD69" s="1" t="str">
        <f t="shared" si="1"/>
        <v>-7700000PROD</v>
      </c>
      <c r="AE69" s="1" t="str">
        <f t="shared" si="2"/>
        <v>-7700000MHCP</v>
      </c>
    </row>
    <row r="70" spans="1:31" ht="81" customHeight="1">
      <c r="A70" s="43">
        <v>59</v>
      </c>
      <c r="B70" s="44" t="s">
        <v>194</v>
      </c>
      <c r="C70" s="45" t="s">
        <v>195</v>
      </c>
      <c r="D70" s="45" t="s">
        <v>140</v>
      </c>
      <c r="E70" s="45" t="s">
        <v>205</v>
      </c>
      <c r="F70" s="46" t="s">
        <v>206</v>
      </c>
      <c r="G70" s="46" t="s">
        <v>112</v>
      </c>
      <c r="H70" s="45"/>
      <c r="I70" s="45"/>
      <c r="J70" s="45" t="s">
        <v>207</v>
      </c>
      <c r="K70" s="55" t="s">
        <v>208</v>
      </c>
      <c r="L70" s="80">
        <v>93141808</v>
      </c>
      <c r="M70" s="45" t="s">
        <v>209</v>
      </c>
      <c r="N70" s="50" t="s">
        <v>64</v>
      </c>
      <c r="O70" s="50" t="s">
        <v>64</v>
      </c>
      <c r="P70" s="50" t="s">
        <v>73</v>
      </c>
      <c r="Q70" s="51" t="s">
        <v>60</v>
      </c>
      <c r="R70" s="50" t="s">
        <v>56</v>
      </c>
      <c r="S70" s="52">
        <v>5521458</v>
      </c>
      <c r="T70" s="52"/>
      <c r="U70" s="52">
        <f t="shared" si="3"/>
        <v>5521458</v>
      </c>
      <c r="V70" s="50" t="s">
        <v>50</v>
      </c>
      <c r="W70" s="50" t="s">
        <v>51</v>
      </c>
      <c r="X70" s="51" t="s">
        <v>202</v>
      </c>
      <c r="Y70" s="50" t="s">
        <v>203</v>
      </c>
      <c r="Z70" s="53" t="s">
        <v>204</v>
      </c>
      <c r="AA70" s="54" t="s">
        <v>55</v>
      </c>
      <c r="AB70" s="1" t="str">
        <f>VLOOKUP(B70,[1]Hoja2!$A$2:$B$10,2,FALSE)</f>
        <v>DIMEN1</v>
      </c>
      <c r="AC70" s="1" t="str">
        <f t="shared" si="0"/>
        <v>PROYA</v>
      </c>
      <c r="AD70" s="1" t="str">
        <f t="shared" si="1"/>
        <v>PROYAPROD</v>
      </c>
      <c r="AE70" s="1" t="str">
        <f t="shared" si="2"/>
        <v>PROYAMHCP</v>
      </c>
    </row>
    <row r="71" spans="1:31" ht="60" customHeight="1">
      <c r="A71" s="43">
        <v>60</v>
      </c>
      <c r="B71" s="44" t="s">
        <v>194</v>
      </c>
      <c r="C71" s="45" t="s">
        <v>195</v>
      </c>
      <c r="D71" s="45" t="s">
        <v>140</v>
      </c>
      <c r="E71" s="45" t="s">
        <v>210</v>
      </c>
      <c r="F71" s="46" t="s">
        <v>211</v>
      </c>
      <c r="G71" s="46" t="s">
        <v>112</v>
      </c>
      <c r="H71" s="45"/>
      <c r="I71" s="45"/>
      <c r="J71" s="46" t="s">
        <v>212</v>
      </c>
      <c r="K71" s="55" t="s">
        <v>213</v>
      </c>
      <c r="L71" s="79" t="s">
        <v>214</v>
      </c>
      <c r="M71" s="81" t="s">
        <v>215</v>
      </c>
      <c r="N71" s="50" t="s">
        <v>126</v>
      </c>
      <c r="O71" s="50" t="s">
        <v>126</v>
      </c>
      <c r="P71" s="50" t="s">
        <v>73</v>
      </c>
      <c r="Q71" s="51" t="s">
        <v>97</v>
      </c>
      <c r="R71" s="50" t="s">
        <v>56</v>
      </c>
      <c r="S71" s="52">
        <v>25273187</v>
      </c>
      <c r="T71" s="52"/>
      <c r="U71" s="52">
        <f t="shared" si="3"/>
        <v>25273187</v>
      </c>
      <c r="V71" s="50" t="s">
        <v>50</v>
      </c>
      <c r="W71" s="50" t="s">
        <v>51</v>
      </c>
      <c r="X71" s="51" t="s">
        <v>202</v>
      </c>
      <c r="Y71" s="50" t="s">
        <v>203</v>
      </c>
      <c r="Z71" s="53" t="s">
        <v>204</v>
      </c>
      <c r="AA71" s="54" t="s">
        <v>55</v>
      </c>
      <c r="AB71" s="1" t="str">
        <f>VLOOKUP(B71,[1]Hoja2!$A$2:$B$10,2,FALSE)</f>
        <v>DIMEN1</v>
      </c>
      <c r="AC71" s="1" t="str">
        <f t="shared" si="0"/>
        <v>PROYA</v>
      </c>
      <c r="AD71" s="1" t="str">
        <f t="shared" si="1"/>
        <v>PROYAPROD</v>
      </c>
      <c r="AE71" s="1" t="str">
        <f t="shared" si="2"/>
        <v>PROYAMHCP</v>
      </c>
    </row>
    <row r="72" spans="1:31" ht="60" customHeight="1">
      <c r="A72" s="43">
        <v>61</v>
      </c>
      <c r="B72" s="44" t="s">
        <v>194</v>
      </c>
      <c r="C72" s="45" t="s">
        <v>195</v>
      </c>
      <c r="D72" s="45" t="s">
        <v>37</v>
      </c>
      <c r="E72" s="45" t="s">
        <v>111</v>
      </c>
      <c r="F72" s="46" t="str">
        <f>IFERROR(VLOOKUP(E72,[1]Hoja2!F67:G90,2,FALSE),"")</f>
        <v/>
      </c>
      <c r="G72" s="46" t="s">
        <v>112</v>
      </c>
      <c r="H72" s="45" t="s">
        <v>113</v>
      </c>
      <c r="I72" s="45" t="s">
        <v>216</v>
      </c>
      <c r="J72" s="60" t="s">
        <v>92</v>
      </c>
      <c r="K72" s="55" t="s">
        <v>217</v>
      </c>
      <c r="L72" s="79" t="s">
        <v>94</v>
      </c>
      <c r="M72" s="82" t="s">
        <v>218</v>
      </c>
      <c r="N72" s="50" t="s">
        <v>64</v>
      </c>
      <c r="O72" s="50" t="s">
        <v>64</v>
      </c>
      <c r="P72" s="50" t="s">
        <v>96</v>
      </c>
      <c r="Q72" s="51" t="s">
        <v>97</v>
      </c>
      <c r="R72" s="50" t="s">
        <v>56</v>
      </c>
      <c r="S72" s="52">
        <v>22481524</v>
      </c>
      <c r="T72" s="52">
        <f>+S72/4</f>
        <v>5620381</v>
      </c>
      <c r="U72" s="52">
        <f t="shared" si="3"/>
        <v>22481524</v>
      </c>
      <c r="V72" s="50" t="s">
        <v>50</v>
      </c>
      <c r="W72" s="50" t="s">
        <v>51</v>
      </c>
      <c r="X72" s="51" t="s">
        <v>202</v>
      </c>
      <c r="Y72" s="50" t="s">
        <v>203</v>
      </c>
      <c r="Z72" s="53" t="s">
        <v>204</v>
      </c>
      <c r="AA72" s="54" t="s">
        <v>55</v>
      </c>
      <c r="AB72" s="1" t="str">
        <f>VLOOKUP(B72,[1]Hoja2!$A$2:$B$10,2,FALSE)</f>
        <v>DIMEN1</v>
      </c>
      <c r="AC72" s="1" t="str">
        <f t="shared" si="0"/>
        <v>PROY3</v>
      </c>
      <c r="AD72" s="1" t="str">
        <f t="shared" si="1"/>
        <v>PROY3PROD2299060</v>
      </c>
      <c r="AE72" s="1" t="str">
        <f t="shared" si="2"/>
        <v>PROY3MHCP</v>
      </c>
    </row>
    <row r="73" spans="1:31" ht="60" customHeight="1">
      <c r="A73" s="43">
        <v>62</v>
      </c>
      <c r="B73" s="44" t="s">
        <v>194</v>
      </c>
      <c r="C73" s="45" t="s">
        <v>195</v>
      </c>
      <c r="D73" s="45" t="s">
        <v>37</v>
      </c>
      <c r="E73" s="45" t="s">
        <v>111</v>
      </c>
      <c r="F73" s="46" t="str">
        <f>IFERROR(VLOOKUP(E73,[1]Hoja2!F68:G91,2,FALSE),"")</f>
        <v/>
      </c>
      <c r="G73" s="46" t="s">
        <v>112</v>
      </c>
      <c r="H73" s="45" t="s">
        <v>113</v>
      </c>
      <c r="I73" s="45" t="s">
        <v>216</v>
      </c>
      <c r="J73" s="60" t="s">
        <v>92</v>
      </c>
      <c r="K73" s="55" t="s">
        <v>217</v>
      </c>
      <c r="L73" s="79" t="s">
        <v>94</v>
      </c>
      <c r="M73" s="82" t="s">
        <v>219</v>
      </c>
      <c r="N73" s="60" t="s">
        <v>99</v>
      </c>
      <c r="O73" s="60" t="s">
        <v>99</v>
      </c>
      <c r="P73" s="50" t="s">
        <v>100</v>
      </c>
      <c r="Q73" s="51" t="s">
        <v>97</v>
      </c>
      <c r="R73" s="50" t="s">
        <v>56</v>
      </c>
      <c r="S73" s="52">
        <f>+T73*P73</f>
        <v>40359375</v>
      </c>
      <c r="T73" s="52">
        <v>5381250</v>
      </c>
      <c r="U73" s="52">
        <f t="shared" si="3"/>
        <v>40359375</v>
      </c>
      <c r="V73" s="50" t="s">
        <v>50</v>
      </c>
      <c r="W73" s="50" t="s">
        <v>51</v>
      </c>
      <c r="X73" s="51" t="s">
        <v>202</v>
      </c>
      <c r="Y73" s="50" t="s">
        <v>203</v>
      </c>
      <c r="Z73" s="53" t="s">
        <v>204</v>
      </c>
      <c r="AA73" s="54" t="s">
        <v>55</v>
      </c>
      <c r="AB73" s="1" t="str">
        <f>VLOOKUP(B73,[1]Hoja2!$A$2:$B$10,2,FALSE)</f>
        <v>DIMEN1</v>
      </c>
      <c r="AC73" s="1" t="str">
        <f t="shared" si="0"/>
        <v>PROY3</v>
      </c>
      <c r="AD73" s="1" t="str">
        <f t="shared" si="1"/>
        <v>PROY3PROD2299060</v>
      </c>
      <c r="AE73" s="1" t="str">
        <f t="shared" si="2"/>
        <v>PROY3MHCP</v>
      </c>
    </row>
    <row r="74" spans="1:31" ht="79.5" customHeight="1">
      <c r="A74" s="43">
        <v>63</v>
      </c>
      <c r="B74" s="44" t="s">
        <v>194</v>
      </c>
      <c r="C74" s="45" t="s">
        <v>195</v>
      </c>
      <c r="D74" s="45" t="s">
        <v>37</v>
      </c>
      <c r="E74" s="45" t="s">
        <v>111</v>
      </c>
      <c r="F74" s="46" t="str">
        <f>IFERROR(VLOOKUP(E74,[1]Hoja2!F68:G91,2,FALSE),"")</f>
        <v/>
      </c>
      <c r="G74" s="46" t="s">
        <v>112</v>
      </c>
      <c r="H74" s="45" t="s">
        <v>113</v>
      </c>
      <c r="I74" s="45" t="s">
        <v>216</v>
      </c>
      <c r="J74" s="60" t="s">
        <v>92</v>
      </c>
      <c r="K74" s="55" t="s">
        <v>220</v>
      </c>
      <c r="L74" s="79" t="s">
        <v>94</v>
      </c>
      <c r="M74" s="83" t="s">
        <v>221</v>
      </c>
      <c r="N74" s="50" t="s">
        <v>64</v>
      </c>
      <c r="O74" s="50" t="s">
        <v>64</v>
      </c>
      <c r="P74" s="50" t="s">
        <v>96</v>
      </c>
      <c r="Q74" s="51" t="s">
        <v>97</v>
      </c>
      <c r="R74" s="50" t="s">
        <v>56</v>
      </c>
      <c r="S74" s="52">
        <v>22000000</v>
      </c>
      <c r="T74" s="52">
        <f>+S74/4</f>
        <v>5500000</v>
      </c>
      <c r="U74" s="52">
        <f t="shared" si="3"/>
        <v>22000000</v>
      </c>
      <c r="V74" s="50" t="s">
        <v>50</v>
      </c>
      <c r="W74" s="50" t="s">
        <v>51</v>
      </c>
      <c r="X74" s="51" t="s">
        <v>202</v>
      </c>
      <c r="Y74" s="50" t="s">
        <v>203</v>
      </c>
      <c r="Z74" s="53" t="s">
        <v>204</v>
      </c>
      <c r="AA74" s="54" t="s">
        <v>55</v>
      </c>
      <c r="AB74" s="1" t="str">
        <f>VLOOKUP(B74,[1]Hoja2!$A$2:$B$10,2,FALSE)</f>
        <v>DIMEN1</v>
      </c>
      <c r="AC74" s="1" t="str">
        <f t="shared" si="0"/>
        <v>PROY3</v>
      </c>
      <c r="AD74" s="1" t="str">
        <f t="shared" si="1"/>
        <v>PROY3PROD2299060</v>
      </c>
      <c r="AE74" s="1" t="str">
        <f t="shared" si="2"/>
        <v>PROY3MHCP</v>
      </c>
    </row>
    <row r="75" spans="1:31" ht="79.5" customHeight="1">
      <c r="A75" s="43">
        <v>64</v>
      </c>
      <c r="B75" s="44" t="s">
        <v>194</v>
      </c>
      <c r="C75" s="45" t="s">
        <v>195</v>
      </c>
      <c r="D75" s="45" t="s">
        <v>37</v>
      </c>
      <c r="E75" s="45" t="s">
        <v>111</v>
      </c>
      <c r="F75" s="46" t="str">
        <f>IFERROR(VLOOKUP(E75,[1]Hoja2!F69:G92,2,FALSE),"")</f>
        <v/>
      </c>
      <c r="G75" s="46" t="s">
        <v>112</v>
      </c>
      <c r="H75" s="45" t="s">
        <v>113</v>
      </c>
      <c r="I75" s="45" t="s">
        <v>216</v>
      </c>
      <c r="J75" s="60" t="s">
        <v>92</v>
      </c>
      <c r="K75" s="55" t="s">
        <v>220</v>
      </c>
      <c r="L75" s="79" t="s">
        <v>94</v>
      </c>
      <c r="M75" s="83" t="s">
        <v>222</v>
      </c>
      <c r="N75" s="60" t="s">
        <v>99</v>
      </c>
      <c r="O75" s="60" t="s">
        <v>99</v>
      </c>
      <c r="P75" s="50" t="s">
        <v>100</v>
      </c>
      <c r="Q75" s="51" t="s">
        <v>97</v>
      </c>
      <c r="R75" s="50" t="s">
        <v>56</v>
      </c>
      <c r="S75" s="52">
        <f>+T75*P75</f>
        <v>43043482.5</v>
      </c>
      <c r="T75" s="52">
        <v>5739131</v>
      </c>
      <c r="U75" s="52">
        <f t="shared" si="3"/>
        <v>43043482.5</v>
      </c>
      <c r="V75" s="50" t="s">
        <v>50</v>
      </c>
      <c r="W75" s="50" t="s">
        <v>51</v>
      </c>
      <c r="X75" s="51" t="s">
        <v>202</v>
      </c>
      <c r="Y75" s="50" t="s">
        <v>203</v>
      </c>
      <c r="Z75" s="53" t="s">
        <v>204</v>
      </c>
      <c r="AA75" s="54" t="s">
        <v>55</v>
      </c>
      <c r="AB75" s="1" t="str">
        <f>VLOOKUP(B75,[1]Hoja2!$A$2:$B$10,2,FALSE)</f>
        <v>DIMEN1</v>
      </c>
      <c r="AC75" s="1" t="str">
        <f t="shared" si="0"/>
        <v>PROY3</v>
      </c>
      <c r="AD75" s="1" t="str">
        <f t="shared" si="1"/>
        <v>PROY3PROD2299060</v>
      </c>
      <c r="AE75" s="1" t="str">
        <f t="shared" si="2"/>
        <v>PROY3MHCP</v>
      </c>
    </row>
    <row r="76" spans="1:31" ht="60" customHeight="1">
      <c r="A76" s="43">
        <v>65</v>
      </c>
      <c r="B76" s="44" t="s">
        <v>194</v>
      </c>
      <c r="C76" s="45" t="s">
        <v>195</v>
      </c>
      <c r="D76" s="45" t="s">
        <v>140</v>
      </c>
      <c r="E76" s="45" t="s">
        <v>196</v>
      </c>
      <c r="F76" s="46" t="s">
        <v>197</v>
      </c>
      <c r="G76" s="46" t="s">
        <v>112</v>
      </c>
      <c r="H76" s="45"/>
      <c r="I76" s="45"/>
      <c r="J76" s="45" t="s">
        <v>198</v>
      </c>
      <c r="K76" s="55" t="s">
        <v>223</v>
      </c>
      <c r="L76" s="79" t="s">
        <v>200</v>
      </c>
      <c r="M76" s="82" t="s">
        <v>224</v>
      </c>
      <c r="N76" s="50" t="s">
        <v>72</v>
      </c>
      <c r="O76" s="50" t="s">
        <v>72</v>
      </c>
      <c r="P76" s="50" t="s">
        <v>73</v>
      </c>
      <c r="Q76" s="51" t="s">
        <v>60</v>
      </c>
      <c r="R76" s="50" t="s">
        <v>56</v>
      </c>
      <c r="S76" s="52">
        <v>4000000</v>
      </c>
      <c r="T76" s="52"/>
      <c r="U76" s="52">
        <f t="shared" si="3"/>
        <v>4000000</v>
      </c>
      <c r="V76" s="50" t="s">
        <v>50</v>
      </c>
      <c r="W76" s="50" t="s">
        <v>51</v>
      </c>
      <c r="X76" s="51" t="s">
        <v>202</v>
      </c>
      <c r="Y76" s="50" t="s">
        <v>203</v>
      </c>
      <c r="Z76" s="53" t="s">
        <v>204</v>
      </c>
      <c r="AA76" s="54" t="s">
        <v>55</v>
      </c>
      <c r="AB76" s="1" t="str">
        <f>VLOOKUP(B76,[1]Hoja2!$A$2:$B$10,2,FALSE)</f>
        <v>DIMEN1</v>
      </c>
      <c r="AC76" s="1" t="str">
        <f t="shared" si="0"/>
        <v>PROYA</v>
      </c>
      <c r="AD76" s="1" t="str">
        <f t="shared" si="1"/>
        <v>PROYAPROD</v>
      </c>
      <c r="AE76" s="1" t="str">
        <f t="shared" si="2"/>
        <v>PROYAMHCP</v>
      </c>
    </row>
    <row r="77" spans="1:31" ht="88.5" customHeight="1">
      <c r="A77" s="43">
        <v>66</v>
      </c>
      <c r="B77" s="44" t="s">
        <v>35</v>
      </c>
      <c r="C77" s="45" t="s">
        <v>110</v>
      </c>
      <c r="D77" s="45" t="s">
        <v>37</v>
      </c>
      <c r="E77" s="45" t="s">
        <v>38</v>
      </c>
      <c r="F77" s="46" t="str">
        <f>IFERROR(VLOOKUP(E77,[1]Hoja2!F70:G93,2,FALSE),"")</f>
        <v/>
      </c>
      <c r="G77" s="46" t="s">
        <v>112</v>
      </c>
      <c r="H77" s="45" t="s">
        <v>225</v>
      </c>
      <c r="I77" s="45" t="s">
        <v>226</v>
      </c>
      <c r="J77" s="60" t="s">
        <v>92</v>
      </c>
      <c r="K77" s="55" t="s">
        <v>227</v>
      </c>
      <c r="L77" s="84" t="s">
        <v>94</v>
      </c>
      <c r="M77" s="85" t="s">
        <v>228</v>
      </c>
      <c r="N77" s="50" t="s">
        <v>64</v>
      </c>
      <c r="O77" s="50" t="s">
        <v>64</v>
      </c>
      <c r="P77" s="50" t="s">
        <v>96</v>
      </c>
      <c r="Q77" s="51" t="s">
        <v>97</v>
      </c>
      <c r="R77" s="50" t="s">
        <v>56</v>
      </c>
      <c r="S77" s="52">
        <f>+T77*P77</f>
        <v>24446948</v>
      </c>
      <c r="T77" s="52">
        <v>6111737</v>
      </c>
      <c r="U77" s="52">
        <f t="shared" si="3"/>
        <v>24446948</v>
      </c>
      <c r="V77" s="50" t="s">
        <v>50</v>
      </c>
      <c r="W77" s="50" t="s">
        <v>51</v>
      </c>
      <c r="X77" s="51" t="s">
        <v>229</v>
      </c>
      <c r="Y77" s="50" t="s">
        <v>230</v>
      </c>
      <c r="Z77" s="53" t="s">
        <v>231</v>
      </c>
      <c r="AA77" s="54" t="s">
        <v>55</v>
      </c>
      <c r="AB77" s="1" t="str">
        <f>VLOOKUP(B77,[1]Hoja2!$A$2:$B$10,2,FALSE)</f>
        <v>DIMEN3</v>
      </c>
      <c r="AC77" s="1" t="str">
        <f t="shared" si="0"/>
        <v>PROY4</v>
      </c>
      <c r="AD77" s="1" t="str">
        <f t="shared" si="1"/>
        <v>PROY4PROD2299016</v>
      </c>
      <c r="AE77" s="1" t="str">
        <f t="shared" si="2"/>
        <v>PROY4MHCP</v>
      </c>
    </row>
    <row r="78" spans="1:31" ht="88.5" customHeight="1">
      <c r="A78" s="43">
        <v>67</v>
      </c>
      <c r="B78" s="44" t="s">
        <v>35</v>
      </c>
      <c r="C78" s="45" t="s">
        <v>110</v>
      </c>
      <c r="D78" s="45" t="s">
        <v>37</v>
      </c>
      <c r="E78" s="45" t="s">
        <v>38</v>
      </c>
      <c r="F78" s="46" t="str">
        <f>IFERROR(VLOOKUP(E78,[1]Hoja2!F71:G94,2,FALSE),"")</f>
        <v/>
      </c>
      <c r="G78" s="46" t="s">
        <v>112</v>
      </c>
      <c r="H78" s="45" t="s">
        <v>225</v>
      </c>
      <c r="I78" s="45" t="s">
        <v>226</v>
      </c>
      <c r="J78" s="60" t="s">
        <v>92</v>
      </c>
      <c r="K78" s="55" t="s">
        <v>227</v>
      </c>
      <c r="L78" s="84" t="s">
        <v>94</v>
      </c>
      <c r="M78" s="85" t="s">
        <v>232</v>
      </c>
      <c r="N78" s="60" t="s">
        <v>99</v>
      </c>
      <c r="O78" s="60" t="s">
        <v>99</v>
      </c>
      <c r="P78" s="50" t="s">
        <v>100</v>
      </c>
      <c r="Q78" s="51" t="s">
        <v>97</v>
      </c>
      <c r="R78" s="50" t="s">
        <v>56</v>
      </c>
      <c r="S78" s="52">
        <f>+T78*P78</f>
        <v>45838027.5</v>
      </c>
      <c r="T78" s="52">
        <v>6111737</v>
      </c>
      <c r="U78" s="52">
        <f t="shared" si="3"/>
        <v>45838027.5</v>
      </c>
      <c r="V78" s="50" t="s">
        <v>50</v>
      </c>
      <c r="W78" s="50" t="s">
        <v>51</v>
      </c>
      <c r="X78" s="51" t="s">
        <v>229</v>
      </c>
      <c r="Y78" s="50" t="s">
        <v>230</v>
      </c>
      <c r="Z78" s="53" t="s">
        <v>231</v>
      </c>
      <c r="AA78" s="54" t="s">
        <v>55</v>
      </c>
      <c r="AB78" s="1" t="str">
        <f>VLOOKUP(B78,[1]Hoja2!$A$2:$B$10,2,FALSE)</f>
        <v>DIMEN3</v>
      </c>
      <c r="AC78" s="1" t="str">
        <f t="shared" si="0"/>
        <v>PROY4</v>
      </c>
      <c r="AD78" s="1" t="str">
        <f t="shared" si="1"/>
        <v>PROY4PROD2299016</v>
      </c>
      <c r="AE78" s="1" t="str">
        <f t="shared" si="2"/>
        <v>PROY4MHCP</v>
      </c>
    </row>
    <row r="79" spans="1:31" ht="102" customHeight="1">
      <c r="A79" s="43">
        <v>68</v>
      </c>
      <c r="B79" s="44" t="s">
        <v>35</v>
      </c>
      <c r="C79" s="45" t="s">
        <v>110</v>
      </c>
      <c r="D79" s="45" t="s">
        <v>37</v>
      </c>
      <c r="E79" s="45" t="s">
        <v>38</v>
      </c>
      <c r="F79" s="46" t="str">
        <f>IFERROR(VLOOKUP(E79,[1]Hoja2!F71:G94,2,FALSE),"")</f>
        <v/>
      </c>
      <c r="G79" s="46" t="s">
        <v>112</v>
      </c>
      <c r="H79" s="45" t="s">
        <v>225</v>
      </c>
      <c r="I79" s="45" t="s">
        <v>226</v>
      </c>
      <c r="J79" s="60" t="s">
        <v>92</v>
      </c>
      <c r="K79" s="55" t="s">
        <v>227</v>
      </c>
      <c r="L79" s="84" t="s">
        <v>94</v>
      </c>
      <c r="M79" s="85" t="s">
        <v>233</v>
      </c>
      <c r="N79" s="50" t="s">
        <v>64</v>
      </c>
      <c r="O79" s="50" t="s">
        <v>64</v>
      </c>
      <c r="P79" s="50" t="s">
        <v>164</v>
      </c>
      <c r="Q79" s="51" t="s">
        <v>97</v>
      </c>
      <c r="R79" s="50" t="s">
        <v>56</v>
      </c>
      <c r="S79" s="52">
        <v>0</v>
      </c>
      <c r="T79" s="52">
        <v>6111737</v>
      </c>
      <c r="U79" s="52">
        <f t="shared" si="3"/>
        <v>0</v>
      </c>
      <c r="V79" s="50" t="s">
        <v>50</v>
      </c>
      <c r="W79" s="50" t="s">
        <v>51</v>
      </c>
      <c r="X79" s="51" t="s">
        <v>229</v>
      </c>
      <c r="Y79" s="50" t="s">
        <v>230</v>
      </c>
      <c r="Z79" s="53" t="s">
        <v>231</v>
      </c>
      <c r="AA79" s="54" t="s">
        <v>55</v>
      </c>
      <c r="AB79" s="1" t="str">
        <f>VLOOKUP(B79,[1]Hoja2!$A$2:$B$10,2,FALSE)</f>
        <v>DIMEN3</v>
      </c>
      <c r="AC79" s="1" t="str">
        <f t="shared" si="0"/>
        <v>PROY4</v>
      </c>
      <c r="AD79" s="1" t="str">
        <f t="shared" si="1"/>
        <v>PROY4PROD2299016</v>
      </c>
      <c r="AE79" s="1" t="str">
        <f t="shared" si="2"/>
        <v>PROY4MHCP</v>
      </c>
    </row>
    <row r="80" spans="1:31" ht="124.5" customHeight="1">
      <c r="A80" s="43">
        <v>69</v>
      </c>
      <c r="B80" s="44" t="s">
        <v>35</v>
      </c>
      <c r="C80" s="45" t="s">
        <v>110</v>
      </c>
      <c r="D80" s="45" t="s">
        <v>37</v>
      </c>
      <c r="E80" s="45" t="s">
        <v>111</v>
      </c>
      <c r="F80" s="46" t="str">
        <f>IFERROR(VLOOKUP(E80,[1]Hoja2!F72:G95,2,FALSE),"")</f>
        <v/>
      </c>
      <c r="G80" s="46" t="s">
        <v>112</v>
      </c>
      <c r="H80" s="45" t="s">
        <v>113</v>
      </c>
      <c r="I80" s="45" t="s">
        <v>114</v>
      </c>
      <c r="J80" s="60" t="s">
        <v>92</v>
      </c>
      <c r="K80" s="55" t="s">
        <v>234</v>
      </c>
      <c r="L80" s="84" t="s">
        <v>94</v>
      </c>
      <c r="M80" s="85" t="s">
        <v>235</v>
      </c>
      <c r="N80" s="50" t="s">
        <v>64</v>
      </c>
      <c r="O80" s="50" t="s">
        <v>64</v>
      </c>
      <c r="P80" s="50" t="s">
        <v>96</v>
      </c>
      <c r="Q80" s="51" t="s">
        <v>97</v>
      </c>
      <c r="R80" s="50" t="s">
        <v>56</v>
      </c>
      <c r="S80" s="52">
        <f>+T80*P80</f>
        <v>20400000</v>
      </c>
      <c r="T80" s="52">
        <v>5100000</v>
      </c>
      <c r="U80" s="52">
        <f t="shared" si="3"/>
        <v>20400000</v>
      </c>
      <c r="V80" s="50" t="s">
        <v>50</v>
      </c>
      <c r="W80" s="50" t="s">
        <v>51</v>
      </c>
      <c r="X80" s="51" t="s">
        <v>229</v>
      </c>
      <c r="Y80" s="50" t="s">
        <v>230</v>
      </c>
      <c r="Z80" s="53" t="s">
        <v>231</v>
      </c>
      <c r="AA80" s="54" t="s">
        <v>55</v>
      </c>
      <c r="AB80" s="1" t="str">
        <f>VLOOKUP(B80,[1]Hoja2!$A$2:$B$10,2,FALSE)</f>
        <v>DIMEN3</v>
      </c>
      <c r="AC80" s="1" t="str">
        <f t="shared" si="0"/>
        <v>PROY3</v>
      </c>
      <c r="AD80" s="1" t="str">
        <f t="shared" si="1"/>
        <v>PROY3PROD2299060</v>
      </c>
      <c r="AE80" s="1" t="str">
        <f t="shared" si="2"/>
        <v>PROY3MHCP</v>
      </c>
    </row>
    <row r="81" spans="1:31" ht="124.5" customHeight="1">
      <c r="A81" s="43">
        <v>70</v>
      </c>
      <c r="B81" s="44" t="s">
        <v>35</v>
      </c>
      <c r="C81" s="45" t="s">
        <v>110</v>
      </c>
      <c r="D81" s="45" t="s">
        <v>37</v>
      </c>
      <c r="E81" s="45" t="s">
        <v>111</v>
      </c>
      <c r="F81" s="46" t="str">
        <f>IFERROR(VLOOKUP(E81,[1]Hoja2!F73:G96,2,FALSE),"")</f>
        <v/>
      </c>
      <c r="G81" s="46" t="s">
        <v>112</v>
      </c>
      <c r="H81" s="45" t="s">
        <v>113</v>
      </c>
      <c r="I81" s="45" t="s">
        <v>114</v>
      </c>
      <c r="J81" s="60" t="s">
        <v>92</v>
      </c>
      <c r="K81" s="55" t="s">
        <v>234</v>
      </c>
      <c r="L81" s="84" t="s">
        <v>94</v>
      </c>
      <c r="M81" s="85" t="s">
        <v>235</v>
      </c>
      <c r="N81" s="60" t="s">
        <v>99</v>
      </c>
      <c r="O81" s="60" t="s">
        <v>99</v>
      </c>
      <c r="P81" s="50" t="s">
        <v>100</v>
      </c>
      <c r="Q81" s="51" t="s">
        <v>97</v>
      </c>
      <c r="R81" s="50" t="s">
        <v>56</v>
      </c>
      <c r="S81" s="52">
        <f>+T81*P81</f>
        <v>38250000</v>
      </c>
      <c r="T81" s="52">
        <v>5100000</v>
      </c>
      <c r="U81" s="52">
        <f t="shared" si="3"/>
        <v>38250000</v>
      </c>
      <c r="V81" s="50" t="s">
        <v>50</v>
      </c>
      <c r="W81" s="50" t="s">
        <v>51</v>
      </c>
      <c r="X81" s="51" t="s">
        <v>229</v>
      </c>
      <c r="Y81" s="50" t="s">
        <v>230</v>
      </c>
      <c r="Z81" s="53" t="s">
        <v>231</v>
      </c>
      <c r="AA81" s="54" t="s">
        <v>55</v>
      </c>
      <c r="AB81" s="1" t="str">
        <f>VLOOKUP(B81,[1]Hoja2!$A$2:$B$10,2,FALSE)</f>
        <v>DIMEN3</v>
      </c>
      <c r="AC81" s="1" t="str">
        <f t="shared" si="0"/>
        <v>PROY3</v>
      </c>
      <c r="AD81" s="1" t="str">
        <f t="shared" si="1"/>
        <v>PROY3PROD2299060</v>
      </c>
      <c r="AE81" s="1" t="str">
        <f t="shared" si="2"/>
        <v>PROY3MHCP</v>
      </c>
    </row>
    <row r="82" spans="1:31" ht="103.5" customHeight="1">
      <c r="A82" s="43">
        <v>71</v>
      </c>
      <c r="B82" s="44" t="s">
        <v>35</v>
      </c>
      <c r="C82" s="45" t="s">
        <v>110</v>
      </c>
      <c r="D82" s="45" t="s">
        <v>37</v>
      </c>
      <c r="E82" s="45" t="s">
        <v>111</v>
      </c>
      <c r="F82" s="46" t="str">
        <f>IFERROR(VLOOKUP(E82,[1]Hoja2!F73:G96,2,FALSE),"")</f>
        <v/>
      </c>
      <c r="G82" s="46" t="s">
        <v>112</v>
      </c>
      <c r="H82" s="45" t="s">
        <v>113</v>
      </c>
      <c r="I82" s="45" t="s">
        <v>114</v>
      </c>
      <c r="J82" s="60" t="s">
        <v>92</v>
      </c>
      <c r="K82" s="55" t="s">
        <v>236</v>
      </c>
      <c r="L82" s="84" t="s">
        <v>94</v>
      </c>
      <c r="M82" s="85" t="s">
        <v>237</v>
      </c>
      <c r="N82" s="50" t="s">
        <v>64</v>
      </c>
      <c r="O82" s="50" t="s">
        <v>64</v>
      </c>
      <c r="P82" s="50" t="s">
        <v>96</v>
      </c>
      <c r="Q82" s="51" t="s">
        <v>97</v>
      </c>
      <c r="R82" s="50" t="s">
        <v>56</v>
      </c>
      <c r="S82" s="52">
        <f>+P82*T82</f>
        <v>19364000</v>
      </c>
      <c r="T82" s="52">
        <v>4841000</v>
      </c>
      <c r="U82" s="52">
        <f t="shared" si="3"/>
        <v>19364000</v>
      </c>
      <c r="V82" s="50" t="s">
        <v>50</v>
      </c>
      <c r="W82" s="50" t="s">
        <v>51</v>
      </c>
      <c r="X82" s="51" t="s">
        <v>229</v>
      </c>
      <c r="Y82" s="50" t="s">
        <v>230</v>
      </c>
      <c r="Z82" s="53" t="s">
        <v>231</v>
      </c>
      <c r="AA82" s="54" t="s">
        <v>55</v>
      </c>
      <c r="AB82" s="1" t="str">
        <f>VLOOKUP(B82,[1]Hoja2!$A$2:$B$10,2,FALSE)</f>
        <v>DIMEN3</v>
      </c>
      <c r="AC82" s="1" t="str">
        <f t="shared" si="0"/>
        <v>PROY3</v>
      </c>
      <c r="AD82" s="1" t="str">
        <f t="shared" si="1"/>
        <v>PROY3PROD2299060</v>
      </c>
      <c r="AE82" s="1" t="str">
        <f t="shared" si="2"/>
        <v>PROY3MHCP</v>
      </c>
    </row>
    <row r="83" spans="1:31" ht="103.5" customHeight="1">
      <c r="A83" s="43">
        <v>72</v>
      </c>
      <c r="B83" s="44" t="s">
        <v>35</v>
      </c>
      <c r="C83" s="45" t="s">
        <v>110</v>
      </c>
      <c r="D83" s="45" t="s">
        <v>37</v>
      </c>
      <c r="E83" s="45" t="s">
        <v>111</v>
      </c>
      <c r="F83" s="46" t="str">
        <f>IFERROR(VLOOKUP(E83,[1]Hoja2!F74:G97,2,FALSE),"")</f>
        <v/>
      </c>
      <c r="G83" s="46" t="s">
        <v>112</v>
      </c>
      <c r="H83" s="45" t="s">
        <v>113</v>
      </c>
      <c r="I83" s="45" t="s">
        <v>114</v>
      </c>
      <c r="J83" s="60" t="s">
        <v>92</v>
      </c>
      <c r="K83" s="55" t="s">
        <v>236</v>
      </c>
      <c r="L83" s="84" t="s">
        <v>94</v>
      </c>
      <c r="M83" s="85" t="s">
        <v>237</v>
      </c>
      <c r="N83" s="60" t="s">
        <v>99</v>
      </c>
      <c r="O83" s="60" t="s">
        <v>99</v>
      </c>
      <c r="P83" s="50" t="s">
        <v>100</v>
      </c>
      <c r="Q83" s="51" t="s">
        <v>97</v>
      </c>
      <c r="R83" s="50" t="s">
        <v>56</v>
      </c>
      <c r="S83" s="52">
        <f>+P83*T83</f>
        <v>36307500</v>
      </c>
      <c r="T83" s="52">
        <v>4841000</v>
      </c>
      <c r="U83" s="52">
        <f t="shared" si="3"/>
        <v>36307500</v>
      </c>
      <c r="V83" s="50" t="s">
        <v>50</v>
      </c>
      <c r="W83" s="50" t="s">
        <v>51</v>
      </c>
      <c r="X83" s="51" t="s">
        <v>229</v>
      </c>
      <c r="Y83" s="50" t="s">
        <v>230</v>
      </c>
      <c r="Z83" s="53" t="s">
        <v>231</v>
      </c>
      <c r="AA83" s="54" t="s">
        <v>55</v>
      </c>
      <c r="AB83" s="1" t="str">
        <f>VLOOKUP(B83,[1]Hoja2!$A$2:$B$10,2,FALSE)</f>
        <v>DIMEN3</v>
      </c>
      <c r="AC83" s="1" t="str">
        <f t="shared" si="0"/>
        <v>PROY3</v>
      </c>
      <c r="AD83" s="1" t="str">
        <f t="shared" si="1"/>
        <v>PROY3PROD2299060</v>
      </c>
      <c r="AE83" s="1" t="str">
        <f t="shared" si="2"/>
        <v>PROY3MHCP</v>
      </c>
    </row>
    <row r="84" spans="1:31" ht="121.5" customHeight="1">
      <c r="A84" s="43">
        <v>73</v>
      </c>
      <c r="B84" s="44" t="s">
        <v>35</v>
      </c>
      <c r="C84" s="45" t="s">
        <v>110</v>
      </c>
      <c r="D84" s="45" t="s">
        <v>37</v>
      </c>
      <c r="E84" s="45" t="s">
        <v>111</v>
      </c>
      <c r="F84" s="46" t="str">
        <f>IFERROR(VLOOKUP(E84,[1]Hoja2!F74:G97,2,FALSE),"")</f>
        <v/>
      </c>
      <c r="G84" s="46" t="s">
        <v>112</v>
      </c>
      <c r="H84" s="45" t="s">
        <v>113</v>
      </c>
      <c r="I84" s="45" t="s">
        <v>114</v>
      </c>
      <c r="J84" s="60" t="s">
        <v>92</v>
      </c>
      <c r="K84" s="55" t="s">
        <v>238</v>
      </c>
      <c r="L84" s="84" t="s">
        <v>94</v>
      </c>
      <c r="M84" s="85" t="s">
        <v>239</v>
      </c>
      <c r="N84" s="50" t="s">
        <v>64</v>
      </c>
      <c r="O84" s="50" t="s">
        <v>64</v>
      </c>
      <c r="P84" s="50" t="s">
        <v>96</v>
      </c>
      <c r="Q84" s="51" t="s">
        <v>97</v>
      </c>
      <c r="R84" s="50" t="s">
        <v>56</v>
      </c>
      <c r="S84" s="52">
        <f>+T84*P84</f>
        <v>28400000</v>
      </c>
      <c r="T84" s="52">
        <v>7100000</v>
      </c>
      <c r="U84" s="52">
        <f t="shared" si="3"/>
        <v>28400000</v>
      </c>
      <c r="V84" s="50" t="s">
        <v>50</v>
      </c>
      <c r="W84" s="50" t="s">
        <v>51</v>
      </c>
      <c r="X84" s="51" t="s">
        <v>229</v>
      </c>
      <c r="Y84" s="50" t="s">
        <v>230</v>
      </c>
      <c r="Z84" s="53" t="s">
        <v>231</v>
      </c>
      <c r="AA84" s="54" t="s">
        <v>55</v>
      </c>
      <c r="AB84" s="1" t="str">
        <f>VLOOKUP(B84,[1]Hoja2!$A$2:$B$10,2,FALSE)</f>
        <v>DIMEN3</v>
      </c>
      <c r="AC84" s="78"/>
      <c r="AD84" s="1" t="str">
        <f t="shared" si="1"/>
        <v>PROD2299060</v>
      </c>
      <c r="AE84" s="1" t="str">
        <f t="shared" si="2"/>
        <v>MHCP</v>
      </c>
    </row>
    <row r="85" spans="1:31" ht="121.5" customHeight="1">
      <c r="A85" s="43">
        <v>74</v>
      </c>
      <c r="B85" s="44" t="s">
        <v>35</v>
      </c>
      <c r="C85" s="45" t="s">
        <v>110</v>
      </c>
      <c r="D85" s="45" t="s">
        <v>37</v>
      </c>
      <c r="E85" s="45" t="s">
        <v>111</v>
      </c>
      <c r="F85" s="46" t="str">
        <f>IFERROR(VLOOKUP(E85,[1]Hoja2!F75:G98,2,FALSE),"")</f>
        <v/>
      </c>
      <c r="G85" s="46" t="s">
        <v>112</v>
      </c>
      <c r="H85" s="45" t="s">
        <v>113</v>
      </c>
      <c r="I85" s="45" t="s">
        <v>114</v>
      </c>
      <c r="J85" s="60" t="s">
        <v>92</v>
      </c>
      <c r="K85" s="55" t="s">
        <v>238</v>
      </c>
      <c r="L85" s="84" t="s">
        <v>94</v>
      </c>
      <c r="M85" s="85" t="s">
        <v>239</v>
      </c>
      <c r="N85" s="60" t="s">
        <v>99</v>
      </c>
      <c r="O85" s="60" t="s">
        <v>99</v>
      </c>
      <c r="P85" s="50" t="s">
        <v>173</v>
      </c>
      <c r="Q85" s="51" t="s">
        <v>97</v>
      </c>
      <c r="R85" s="50" t="s">
        <v>56</v>
      </c>
      <c r="S85" s="52">
        <f>+T85*P85</f>
        <v>49700000</v>
      </c>
      <c r="T85" s="52">
        <v>7100000</v>
      </c>
      <c r="U85" s="52">
        <f t="shared" si="3"/>
        <v>49700000</v>
      </c>
      <c r="V85" s="50" t="s">
        <v>50</v>
      </c>
      <c r="W85" s="50" t="s">
        <v>51</v>
      </c>
      <c r="X85" s="51" t="s">
        <v>229</v>
      </c>
      <c r="Y85" s="50" t="s">
        <v>230</v>
      </c>
      <c r="Z85" s="53" t="s">
        <v>231</v>
      </c>
      <c r="AA85" s="54" t="s">
        <v>55</v>
      </c>
      <c r="AB85" s="1" t="str">
        <f>VLOOKUP(B85,[1]Hoja2!$A$2:$B$10,2,FALSE)</f>
        <v>DIMEN3</v>
      </c>
      <c r="AC85" s="78"/>
      <c r="AD85" s="1" t="str">
        <f t="shared" si="1"/>
        <v>PROD2299060</v>
      </c>
      <c r="AE85" s="1" t="str">
        <f t="shared" si="2"/>
        <v>MHCP</v>
      </c>
    </row>
    <row r="86" spans="1:31" ht="60" customHeight="1">
      <c r="A86" s="43">
        <v>75</v>
      </c>
      <c r="B86" s="44" t="s">
        <v>35</v>
      </c>
      <c r="C86" s="45" t="s">
        <v>110</v>
      </c>
      <c r="D86" s="45" t="s">
        <v>37</v>
      </c>
      <c r="E86" s="45" t="s">
        <v>38</v>
      </c>
      <c r="F86" s="46" t="str">
        <f>IFERROR(VLOOKUP(E86,[1]Hoja2!F75:G98,2,FALSE),"")</f>
        <v/>
      </c>
      <c r="G86" s="46" t="s">
        <v>112</v>
      </c>
      <c r="H86" s="45" t="s">
        <v>225</v>
      </c>
      <c r="I86" s="45" t="s">
        <v>226</v>
      </c>
      <c r="J86" s="60" t="s">
        <v>92</v>
      </c>
      <c r="K86" s="86" t="s">
        <v>240</v>
      </c>
      <c r="L86" s="84" t="s">
        <v>241</v>
      </c>
      <c r="M86" s="87" t="s">
        <v>242</v>
      </c>
      <c r="N86" s="50" t="s">
        <v>72</v>
      </c>
      <c r="O86" s="50" t="s">
        <v>72</v>
      </c>
      <c r="P86" s="50" t="s">
        <v>73</v>
      </c>
      <c r="Q86" s="51" t="s">
        <v>48</v>
      </c>
      <c r="R86" s="50" t="s">
        <v>56</v>
      </c>
      <c r="S86" s="52">
        <f>66948884-1041060</f>
        <v>65907824</v>
      </c>
      <c r="T86" s="52"/>
      <c r="U86" s="52">
        <f t="shared" si="3"/>
        <v>65907824</v>
      </c>
      <c r="V86" s="50" t="s">
        <v>50</v>
      </c>
      <c r="W86" s="50" t="s">
        <v>51</v>
      </c>
      <c r="X86" s="51" t="s">
        <v>229</v>
      </c>
      <c r="Y86" s="50" t="s">
        <v>230</v>
      </c>
      <c r="Z86" s="53" t="s">
        <v>231</v>
      </c>
      <c r="AA86" s="54" t="s">
        <v>55</v>
      </c>
      <c r="AB86" s="1" t="str">
        <f>VLOOKUP(B86,[1]Hoja2!$A$2:$B$10,2,FALSE)</f>
        <v>DIMEN3</v>
      </c>
      <c r="AC86" s="70"/>
      <c r="AD86" s="1" t="str">
        <f t="shared" si="1"/>
        <v>PROD2299016</v>
      </c>
      <c r="AE86" s="1" t="str">
        <f t="shared" si="2"/>
        <v>MHCP</v>
      </c>
    </row>
    <row r="87" spans="1:31" ht="60" customHeight="1">
      <c r="A87" s="43">
        <v>76</v>
      </c>
      <c r="B87" s="44" t="s">
        <v>35</v>
      </c>
      <c r="C87" s="45" t="s">
        <v>110</v>
      </c>
      <c r="D87" s="45" t="s">
        <v>140</v>
      </c>
      <c r="E87" s="88" t="s">
        <v>243</v>
      </c>
      <c r="F87" s="89" t="s">
        <v>244</v>
      </c>
      <c r="G87" s="46" t="s">
        <v>112</v>
      </c>
      <c r="H87" s="45"/>
      <c r="I87" s="45"/>
      <c r="J87" s="45" t="s">
        <v>245</v>
      </c>
      <c r="K87" s="86" t="s">
        <v>240</v>
      </c>
      <c r="L87" s="84" t="s">
        <v>241</v>
      </c>
      <c r="M87" s="87" t="s">
        <v>242</v>
      </c>
      <c r="N87" s="50" t="s">
        <v>72</v>
      </c>
      <c r="O87" s="50" t="s">
        <v>72</v>
      </c>
      <c r="P87" s="50" t="s">
        <v>73</v>
      </c>
      <c r="Q87" s="51" t="s">
        <v>48</v>
      </c>
      <c r="R87" s="50" t="s">
        <v>56</v>
      </c>
      <c r="S87" s="52">
        <v>24743230</v>
      </c>
      <c r="T87" s="52"/>
      <c r="U87" s="52">
        <f t="shared" si="3"/>
        <v>24743230</v>
      </c>
      <c r="V87" s="50" t="s">
        <v>50</v>
      </c>
      <c r="W87" s="50" t="s">
        <v>51</v>
      </c>
      <c r="X87" s="51" t="s">
        <v>229</v>
      </c>
      <c r="Y87" s="50" t="s">
        <v>230</v>
      </c>
      <c r="Z87" s="53" t="s">
        <v>231</v>
      </c>
      <c r="AA87" s="54" t="s">
        <v>55</v>
      </c>
      <c r="AB87" s="1" t="str">
        <f>VLOOKUP(B87,[1]Hoja2!$A$2:$B$10,2,FALSE)</f>
        <v>DIMEN3</v>
      </c>
      <c r="AC87" s="1" t="str">
        <f t="shared" si="0"/>
        <v>PROYA</v>
      </c>
      <c r="AD87" s="1" t="str">
        <f t="shared" si="1"/>
        <v>PROYAPROD</v>
      </c>
      <c r="AE87" s="1" t="str">
        <f t="shared" si="2"/>
        <v>PROYAMHCP</v>
      </c>
    </row>
    <row r="88" spans="1:31" ht="60" customHeight="1">
      <c r="A88" s="43">
        <v>77</v>
      </c>
      <c r="B88" s="44" t="s">
        <v>35</v>
      </c>
      <c r="C88" s="45" t="s">
        <v>110</v>
      </c>
      <c r="D88" s="45" t="s">
        <v>140</v>
      </c>
      <c r="E88" s="90" t="s">
        <v>246</v>
      </c>
      <c r="F88" s="89" t="s">
        <v>247</v>
      </c>
      <c r="G88" s="46" t="s">
        <v>112</v>
      </c>
      <c r="H88" s="45"/>
      <c r="I88" s="45"/>
      <c r="J88" s="45" t="s">
        <v>248</v>
      </c>
      <c r="K88" s="86" t="s">
        <v>240</v>
      </c>
      <c r="L88" s="84" t="s">
        <v>241</v>
      </c>
      <c r="M88" s="87" t="s">
        <v>242</v>
      </c>
      <c r="N88" s="50" t="s">
        <v>72</v>
      </c>
      <c r="O88" s="50" t="s">
        <v>72</v>
      </c>
      <c r="P88" s="50" t="s">
        <v>73</v>
      </c>
      <c r="Q88" s="51" t="s">
        <v>48</v>
      </c>
      <c r="R88" s="50" t="s">
        <v>56</v>
      </c>
      <c r="S88" s="52">
        <v>8882185</v>
      </c>
      <c r="T88" s="52"/>
      <c r="U88" s="52">
        <f t="shared" si="3"/>
        <v>8882185</v>
      </c>
      <c r="V88" s="50" t="s">
        <v>50</v>
      </c>
      <c r="W88" s="50" t="s">
        <v>51</v>
      </c>
      <c r="X88" s="51" t="s">
        <v>229</v>
      </c>
      <c r="Y88" s="50" t="s">
        <v>230</v>
      </c>
      <c r="Z88" s="53" t="s">
        <v>231</v>
      </c>
      <c r="AA88" s="54" t="s">
        <v>55</v>
      </c>
      <c r="AB88" s="1" t="str">
        <f>VLOOKUP(B88,[1]Hoja2!$A$2:$B$10,2,FALSE)</f>
        <v>DIMEN3</v>
      </c>
      <c r="AC88" s="1" t="str">
        <f t="shared" si="0"/>
        <v>PROYA</v>
      </c>
      <c r="AD88" s="1" t="str">
        <f t="shared" si="1"/>
        <v>PROYAPROD</v>
      </c>
      <c r="AE88" s="1" t="str">
        <f t="shared" si="2"/>
        <v>PROYAMHCP</v>
      </c>
    </row>
    <row r="89" spans="1:31" ht="60" customHeight="1">
      <c r="A89" s="43">
        <v>78</v>
      </c>
      <c r="B89" s="44" t="s">
        <v>35</v>
      </c>
      <c r="C89" s="45" t="s">
        <v>110</v>
      </c>
      <c r="D89" s="45" t="s">
        <v>140</v>
      </c>
      <c r="E89" s="90" t="s">
        <v>249</v>
      </c>
      <c r="F89" s="89" t="s">
        <v>250</v>
      </c>
      <c r="G89" s="46" t="s">
        <v>112</v>
      </c>
      <c r="H89" s="45"/>
      <c r="I89" s="45"/>
      <c r="J89" s="45" t="s">
        <v>251</v>
      </c>
      <c r="K89" s="86" t="s">
        <v>240</v>
      </c>
      <c r="L89" s="84" t="s">
        <v>241</v>
      </c>
      <c r="M89" s="87" t="s">
        <v>242</v>
      </c>
      <c r="N89" s="50" t="s">
        <v>72</v>
      </c>
      <c r="O89" s="50" t="s">
        <v>72</v>
      </c>
      <c r="P89" s="50" t="s">
        <v>73</v>
      </c>
      <c r="Q89" s="51" t="s">
        <v>48</v>
      </c>
      <c r="R89" s="50" t="s">
        <v>56</v>
      </c>
      <c r="S89" s="52">
        <v>8882185</v>
      </c>
      <c r="T89" s="52"/>
      <c r="U89" s="52">
        <f t="shared" si="3"/>
        <v>8882185</v>
      </c>
      <c r="V89" s="50" t="s">
        <v>50</v>
      </c>
      <c r="W89" s="50" t="s">
        <v>51</v>
      </c>
      <c r="X89" s="51" t="s">
        <v>229</v>
      </c>
      <c r="Y89" s="50" t="s">
        <v>230</v>
      </c>
      <c r="Z89" s="53" t="s">
        <v>231</v>
      </c>
      <c r="AA89" s="54" t="s">
        <v>55</v>
      </c>
      <c r="AB89" s="1" t="str">
        <f>VLOOKUP(B89,[1]Hoja2!$A$2:$B$10,2,FALSE)</f>
        <v>DIMEN3</v>
      </c>
      <c r="AC89" s="1" t="str">
        <f t="shared" si="0"/>
        <v>PROYA</v>
      </c>
      <c r="AD89" s="1" t="str">
        <f t="shared" si="1"/>
        <v>PROYAPROD</v>
      </c>
      <c r="AE89" s="1" t="str">
        <f t="shared" si="2"/>
        <v>PROYAMHCP</v>
      </c>
    </row>
    <row r="90" spans="1:31" ht="60" customHeight="1">
      <c r="A90" s="43">
        <v>79</v>
      </c>
      <c r="B90" s="44" t="s">
        <v>35</v>
      </c>
      <c r="C90" s="45" t="s">
        <v>110</v>
      </c>
      <c r="D90" s="45" t="s">
        <v>140</v>
      </c>
      <c r="E90" s="90" t="s">
        <v>252</v>
      </c>
      <c r="F90" s="86" t="s">
        <v>253</v>
      </c>
      <c r="G90" s="46" t="s">
        <v>112</v>
      </c>
      <c r="H90" s="45"/>
      <c r="I90" s="45"/>
      <c r="J90" s="45" t="s">
        <v>254</v>
      </c>
      <c r="K90" s="86" t="s">
        <v>240</v>
      </c>
      <c r="L90" s="84" t="s">
        <v>241</v>
      </c>
      <c r="M90" s="87" t="s">
        <v>242</v>
      </c>
      <c r="N90" s="50" t="s">
        <v>72</v>
      </c>
      <c r="O90" s="50" t="s">
        <v>72</v>
      </c>
      <c r="P90" s="50" t="s">
        <v>73</v>
      </c>
      <c r="Q90" s="51" t="s">
        <v>48</v>
      </c>
      <c r="R90" s="50" t="s">
        <v>56</v>
      </c>
      <c r="S90" s="52">
        <v>20302137</v>
      </c>
      <c r="T90" s="52"/>
      <c r="U90" s="52">
        <f t="shared" si="3"/>
        <v>20302137</v>
      </c>
      <c r="V90" s="50" t="s">
        <v>50</v>
      </c>
      <c r="W90" s="50" t="s">
        <v>51</v>
      </c>
      <c r="X90" s="51" t="s">
        <v>229</v>
      </c>
      <c r="Y90" s="50" t="s">
        <v>230</v>
      </c>
      <c r="Z90" s="53" t="s">
        <v>231</v>
      </c>
      <c r="AA90" s="54" t="s">
        <v>55</v>
      </c>
      <c r="AB90" s="1" t="str">
        <f>VLOOKUP(B90,[1]Hoja2!$A$2:$B$10,2,FALSE)</f>
        <v>DIMEN3</v>
      </c>
      <c r="AC90" s="1" t="str">
        <f t="shared" si="0"/>
        <v>PROYA</v>
      </c>
      <c r="AD90" s="1" t="str">
        <f t="shared" si="1"/>
        <v>PROYAPROD</v>
      </c>
      <c r="AE90" s="1" t="str">
        <f t="shared" si="2"/>
        <v>PROYAMHCP</v>
      </c>
    </row>
    <row r="91" spans="1:31" ht="60" customHeight="1">
      <c r="A91" s="43">
        <v>80</v>
      </c>
      <c r="B91" s="44" t="s">
        <v>35</v>
      </c>
      <c r="C91" s="45" t="s">
        <v>110</v>
      </c>
      <c r="D91" s="45" t="s">
        <v>140</v>
      </c>
      <c r="E91" s="90" t="s">
        <v>255</v>
      </c>
      <c r="F91" s="86" t="s">
        <v>256</v>
      </c>
      <c r="G91" s="46" t="s">
        <v>112</v>
      </c>
      <c r="H91" s="45"/>
      <c r="I91" s="45"/>
      <c r="J91" s="45" t="s">
        <v>257</v>
      </c>
      <c r="K91" s="86" t="s">
        <v>240</v>
      </c>
      <c r="L91" s="84" t="s">
        <v>241</v>
      </c>
      <c r="M91" s="87" t="s">
        <v>242</v>
      </c>
      <c r="N91" s="50" t="s">
        <v>72</v>
      </c>
      <c r="O91" s="50" t="s">
        <v>72</v>
      </c>
      <c r="P91" s="50" t="s">
        <v>73</v>
      </c>
      <c r="Q91" s="51" t="s">
        <v>48</v>
      </c>
      <c r="R91" s="50" t="s">
        <v>56</v>
      </c>
      <c r="S91" s="52">
        <v>634442</v>
      </c>
      <c r="T91" s="52"/>
      <c r="U91" s="52">
        <f t="shared" si="3"/>
        <v>634442</v>
      </c>
      <c r="V91" s="50" t="s">
        <v>50</v>
      </c>
      <c r="W91" s="50" t="s">
        <v>51</v>
      </c>
      <c r="X91" s="51" t="s">
        <v>229</v>
      </c>
      <c r="Y91" s="50" t="s">
        <v>230</v>
      </c>
      <c r="Z91" s="53" t="s">
        <v>231</v>
      </c>
      <c r="AA91" s="54" t="s">
        <v>55</v>
      </c>
      <c r="AB91" s="1" t="str">
        <f>VLOOKUP(B91,[1]Hoja2!$A$2:$B$10,2,FALSE)</f>
        <v>DIMEN3</v>
      </c>
      <c r="AC91" s="1" t="str">
        <f t="shared" si="0"/>
        <v>PROYA</v>
      </c>
      <c r="AD91" s="1" t="str">
        <f t="shared" si="1"/>
        <v>PROYAPROD</v>
      </c>
      <c r="AE91" s="1" t="str">
        <f t="shared" si="2"/>
        <v>PROYAMHCP</v>
      </c>
    </row>
    <row r="92" spans="1:31" ht="60" customHeight="1">
      <c r="A92" s="43">
        <v>81</v>
      </c>
      <c r="B92" s="44" t="s">
        <v>35</v>
      </c>
      <c r="C92" s="45" t="s">
        <v>110</v>
      </c>
      <c r="D92" s="45" t="s">
        <v>37</v>
      </c>
      <c r="E92" s="45" t="s">
        <v>38</v>
      </c>
      <c r="F92" s="46" t="str">
        <f>IFERROR(VLOOKUP(E92,[1]Hoja2!F81:G104,2,FALSE),"")</f>
        <v/>
      </c>
      <c r="G92" s="46" t="s">
        <v>112</v>
      </c>
      <c r="H92" s="45" t="s">
        <v>225</v>
      </c>
      <c r="I92" s="45" t="s">
        <v>226</v>
      </c>
      <c r="J92" s="60" t="s">
        <v>92</v>
      </c>
      <c r="K92" s="86" t="s">
        <v>240</v>
      </c>
      <c r="L92" s="84" t="s">
        <v>258</v>
      </c>
      <c r="M92" s="87" t="s">
        <v>259</v>
      </c>
      <c r="N92" s="50" t="s">
        <v>64</v>
      </c>
      <c r="O92" s="50" t="s">
        <v>64</v>
      </c>
      <c r="P92" s="50" t="s">
        <v>84</v>
      </c>
      <c r="Q92" s="51" t="s">
        <v>48</v>
      </c>
      <c r="R92" s="50" t="s">
        <v>56</v>
      </c>
      <c r="S92" s="91">
        <v>12712077</v>
      </c>
      <c r="T92" s="52"/>
      <c r="U92" s="52">
        <f t="shared" si="3"/>
        <v>12712077</v>
      </c>
      <c r="V92" s="50" t="s">
        <v>55</v>
      </c>
      <c r="W92" s="50" t="s">
        <v>85</v>
      </c>
      <c r="X92" s="51" t="s">
        <v>229</v>
      </c>
      <c r="Y92" s="50" t="s">
        <v>230</v>
      </c>
      <c r="Z92" s="53" t="s">
        <v>231</v>
      </c>
      <c r="AA92" s="54" t="s">
        <v>50</v>
      </c>
      <c r="AB92" s="1" t="str">
        <f>VLOOKUP(B92,[1]Hoja2!$A$2:$B$10,2,FALSE)</f>
        <v>DIMEN3</v>
      </c>
      <c r="AC92" s="1" t="str">
        <f t="shared" si="0"/>
        <v>PROY4</v>
      </c>
      <c r="AD92" s="1" t="str">
        <f t="shared" si="1"/>
        <v>PROY4PROD2299016</v>
      </c>
      <c r="AE92" s="1" t="str">
        <f t="shared" si="2"/>
        <v>PROY4MHCP</v>
      </c>
    </row>
    <row r="93" spans="1:31" ht="60" customHeight="1">
      <c r="A93" s="43">
        <v>82</v>
      </c>
      <c r="B93" s="44" t="s">
        <v>35</v>
      </c>
      <c r="C93" s="45" t="s">
        <v>110</v>
      </c>
      <c r="D93" s="45" t="s">
        <v>140</v>
      </c>
      <c r="E93" s="92" t="s">
        <v>255</v>
      </c>
      <c r="F93" s="86" t="s">
        <v>256</v>
      </c>
      <c r="G93" s="46" t="s">
        <v>112</v>
      </c>
      <c r="H93" s="45"/>
      <c r="I93" s="45"/>
      <c r="J93" s="92" t="s">
        <v>260</v>
      </c>
      <c r="K93" s="86" t="s">
        <v>261</v>
      </c>
      <c r="L93" s="84" t="s">
        <v>262</v>
      </c>
      <c r="M93" s="87" t="s">
        <v>263</v>
      </c>
      <c r="N93" s="50" t="s">
        <v>72</v>
      </c>
      <c r="O93" s="50" t="s">
        <v>72</v>
      </c>
      <c r="P93" s="50" t="s">
        <v>73</v>
      </c>
      <c r="Q93" s="51" t="s">
        <v>48</v>
      </c>
      <c r="R93" s="50" t="s">
        <v>56</v>
      </c>
      <c r="S93" s="52">
        <f>113794464-2409752</f>
        <v>111384712</v>
      </c>
      <c r="T93" s="52"/>
      <c r="U93" s="52">
        <f t="shared" si="3"/>
        <v>111384712</v>
      </c>
      <c r="V93" s="50" t="s">
        <v>50</v>
      </c>
      <c r="W93" s="50" t="s">
        <v>51</v>
      </c>
      <c r="X93" s="51" t="s">
        <v>229</v>
      </c>
      <c r="Y93" s="50" t="s">
        <v>230</v>
      </c>
      <c r="Z93" s="53" t="s">
        <v>231</v>
      </c>
      <c r="AA93" s="54" t="s">
        <v>55</v>
      </c>
      <c r="AB93" s="1" t="str">
        <f>VLOOKUP(B93,[1]Hoja2!$A$2:$B$10,2,FALSE)</f>
        <v>DIMEN3</v>
      </c>
      <c r="AC93" s="1" t="str">
        <f t="shared" si="0"/>
        <v>PROYA</v>
      </c>
      <c r="AD93" s="1" t="str">
        <f t="shared" si="1"/>
        <v>PROYAPROD</v>
      </c>
      <c r="AE93" s="1" t="str">
        <f t="shared" si="2"/>
        <v>PROYAMHCP</v>
      </c>
    </row>
    <row r="94" spans="1:31" ht="60" customHeight="1">
      <c r="A94" s="43">
        <v>83</v>
      </c>
      <c r="B94" s="44" t="s">
        <v>35</v>
      </c>
      <c r="C94" s="45" t="s">
        <v>110</v>
      </c>
      <c r="D94" s="45" t="s">
        <v>140</v>
      </c>
      <c r="E94" s="92" t="s">
        <v>255</v>
      </c>
      <c r="F94" s="86" t="s">
        <v>256</v>
      </c>
      <c r="G94" s="46" t="s">
        <v>112</v>
      </c>
      <c r="H94" s="45"/>
      <c r="I94" s="45"/>
      <c r="J94" s="92" t="s">
        <v>260</v>
      </c>
      <c r="K94" s="86" t="s">
        <v>261</v>
      </c>
      <c r="L94" s="84" t="s">
        <v>264</v>
      </c>
      <c r="M94" s="87" t="s">
        <v>265</v>
      </c>
      <c r="N94" s="50" t="s">
        <v>64</v>
      </c>
      <c r="O94" s="50" t="s">
        <v>64</v>
      </c>
      <c r="P94" s="50" t="s">
        <v>84</v>
      </c>
      <c r="Q94" s="51" t="s">
        <v>48</v>
      </c>
      <c r="R94" s="50" t="s">
        <v>56</v>
      </c>
      <c r="S94" s="52">
        <v>45981163</v>
      </c>
      <c r="T94" s="52"/>
      <c r="U94" s="52">
        <f t="shared" si="3"/>
        <v>45981163</v>
      </c>
      <c r="V94" s="50" t="s">
        <v>55</v>
      </c>
      <c r="W94" s="50" t="s">
        <v>85</v>
      </c>
      <c r="X94" s="51" t="s">
        <v>229</v>
      </c>
      <c r="Y94" s="50" t="s">
        <v>230</v>
      </c>
      <c r="Z94" s="53" t="s">
        <v>231</v>
      </c>
      <c r="AA94" s="54" t="s">
        <v>50</v>
      </c>
      <c r="AB94" s="1" t="str">
        <f>VLOOKUP(B94,[1]Hoja2!$A$2:$B$10,2,FALSE)</f>
        <v>DIMEN3</v>
      </c>
      <c r="AC94" s="1" t="str">
        <f t="shared" si="0"/>
        <v>PROYA</v>
      </c>
      <c r="AD94" s="1" t="str">
        <f t="shared" si="1"/>
        <v>PROYAPROD</v>
      </c>
      <c r="AE94" s="1" t="str">
        <f t="shared" si="2"/>
        <v>PROYAMHCP</v>
      </c>
    </row>
    <row r="95" spans="1:31" ht="60" customHeight="1">
      <c r="A95" s="43">
        <v>84</v>
      </c>
      <c r="B95" s="44" t="s">
        <v>35</v>
      </c>
      <c r="C95" s="45" t="s">
        <v>110</v>
      </c>
      <c r="D95" s="45" t="s">
        <v>140</v>
      </c>
      <c r="E95" s="92" t="s">
        <v>266</v>
      </c>
      <c r="F95" s="86" t="s">
        <v>267</v>
      </c>
      <c r="G95" s="46" t="s">
        <v>112</v>
      </c>
      <c r="H95" s="45"/>
      <c r="I95" s="45"/>
      <c r="J95" s="92" t="s">
        <v>268</v>
      </c>
      <c r="K95" s="86" t="s">
        <v>269</v>
      </c>
      <c r="L95" s="84" t="s">
        <v>270</v>
      </c>
      <c r="M95" s="87" t="s">
        <v>271</v>
      </c>
      <c r="N95" s="93" t="s">
        <v>272</v>
      </c>
      <c r="O95" s="93" t="s">
        <v>272</v>
      </c>
      <c r="P95" s="50" t="s">
        <v>47</v>
      </c>
      <c r="Q95" s="51" t="s">
        <v>273</v>
      </c>
      <c r="R95" s="50" t="s">
        <v>56</v>
      </c>
      <c r="S95" s="52">
        <v>0</v>
      </c>
      <c r="T95" s="52"/>
      <c r="U95" s="52">
        <f t="shared" si="3"/>
        <v>0</v>
      </c>
      <c r="V95" s="50" t="s">
        <v>50</v>
      </c>
      <c r="W95" s="50" t="s">
        <v>51</v>
      </c>
      <c r="X95" s="51" t="s">
        <v>229</v>
      </c>
      <c r="Y95" s="50" t="s">
        <v>230</v>
      </c>
      <c r="Z95" s="53" t="s">
        <v>231</v>
      </c>
      <c r="AA95" s="54" t="s">
        <v>55</v>
      </c>
      <c r="AB95" s="1" t="str">
        <f>VLOOKUP(B95,[1]Hoja2!$A$2:$B$10,2,FALSE)</f>
        <v>DIMEN3</v>
      </c>
      <c r="AC95" s="1" t="str">
        <f t="shared" si="0"/>
        <v>PROYA</v>
      </c>
      <c r="AD95" s="1" t="str">
        <f t="shared" si="1"/>
        <v>PROYAPROD</v>
      </c>
      <c r="AE95" s="1" t="str">
        <f t="shared" si="2"/>
        <v>PROYAMHCP</v>
      </c>
    </row>
    <row r="96" spans="1:31" ht="60" customHeight="1">
      <c r="A96" s="43">
        <v>85</v>
      </c>
      <c r="B96" s="44" t="s">
        <v>35</v>
      </c>
      <c r="C96" s="45" t="s">
        <v>110</v>
      </c>
      <c r="D96" s="45" t="s">
        <v>140</v>
      </c>
      <c r="E96" s="92" t="s">
        <v>266</v>
      </c>
      <c r="F96" s="86" t="s">
        <v>267</v>
      </c>
      <c r="G96" s="46" t="s">
        <v>112</v>
      </c>
      <c r="H96" s="45"/>
      <c r="I96" s="45"/>
      <c r="J96" s="92" t="s">
        <v>274</v>
      </c>
      <c r="K96" s="86" t="s">
        <v>275</v>
      </c>
      <c r="L96" s="84" t="s">
        <v>270</v>
      </c>
      <c r="M96" s="87" t="s">
        <v>276</v>
      </c>
      <c r="N96" s="93" t="s">
        <v>72</v>
      </c>
      <c r="O96" s="93" t="s">
        <v>72</v>
      </c>
      <c r="P96" s="50" t="s">
        <v>73</v>
      </c>
      <c r="Q96" s="51" t="s">
        <v>65</v>
      </c>
      <c r="R96" s="50" t="s">
        <v>56</v>
      </c>
      <c r="S96" s="52">
        <v>88655000</v>
      </c>
      <c r="T96" s="52"/>
      <c r="U96" s="52">
        <f t="shared" si="3"/>
        <v>88655000</v>
      </c>
      <c r="V96" s="50" t="s">
        <v>50</v>
      </c>
      <c r="W96" s="50" t="s">
        <v>51</v>
      </c>
      <c r="X96" s="51" t="s">
        <v>229</v>
      </c>
      <c r="Y96" s="50" t="s">
        <v>230</v>
      </c>
      <c r="Z96" s="53" t="s">
        <v>231</v>
      </c>
      <c r="AA96" s="54" t="s">
        <v>55</v>
      </c>
      <c r="AB96" s="1" t="str">
        <f>VLOOKUP(B96,[1]Hoja2!$A$2:$B$10,2,FALSE)</f>
        <v>DIMEN3</v>
      </c>
      <c r="AC96" s="1" t="str">
        <f t="shared" si="0"/>
        <v>PROYA</v>
      </c>
      <c r="AD96" s="1" t="str">
        <f t="shared" si="1"/>
        <v>PROYAPROD</v>
      </c>
      <c r="AE96" s="1" t="str">
        <f t="shared" si="2"/>
        <v>PROYAMHCP</v>
      </c>
    </row>
    <row r="97" spans="1:31" ht="60" customHeight="1">
      <c r="A97" s="43">
        <v>86</v>
      </c>
      <c r="B97" s="44" t="s">
        <v>35</v>
      </c>
      <c r="C97" s="45" t="s">
        <v>110</v>
      </c>
      <c r="D97" s="45" t="s">
        <v>140</v>
      </c>
      <c r="E97" s="92" t="s">
        <v>266</v>
      </c>
      <c r="F97" s="86" t="s">
        <v>267</v>
      </c>
      <c r="G97" s="46" t="s">
        <v>112</v>
      </c>
      <c r="H97" s="45"/>
      <c r="I97" s="45"/>
      <c r="J97" s="92" t="s">
        <v>274</v>
      </c>
      <c r="K97" s="86" t="s">
        <v>275</v>
      </c>
      <c r="L97" s="94" t="s">
        <v>270</v>
      </c>
      <c r="M97" s="86" t="s">
        <v>277</v>
      </c>
      <c r="N97" s="93" t="s">
        <v>272</v>
      </c>
      <c r="O97" s="93" t="s">
        <v>272</v>
      </c>
      <c r="P97" s="50" t="s">
        <v>84</v>
      </c>
      <c r="Q97" s="51" t="s">
        <v>65</v>
      </c>
      <c r="R97" s="50" t="s">
        <v>56</v>
      </c>
      <c r="S97" s="52">
        <f>19295500+354110</f>
        <v>19649610</v>
      </c>
      <c r="T97" s="52"/>
      <c r="U97" s="52">
        <f t="shared" si="3"/>
        <v>19649610</v>
      </c>
      <c r="V97" s="50" t="s">
        <v>50</v>
      </c>
      <c r="W97" s="50" t="s">
        <v>51</v>
      </c>
      <c r="X97" s="51" t="s">
        <v>229</v>
      </c>
      <c r="Y97" s="50" t="s">
        <v>230</v>
      </c>
      <c r="Z97" s="53" t="s">
        <v>231</v>
      </c>
      <c r="AA97" s="54" t="s">
        <v>55</v>
      </c>
      <c r="AB97" s="1" t="str">
        <f>VLOOKUP(B97,[1]Hoja2!$A$2:$B$10,2,FALSE)</f>
        <v>DIMEN3</v>
      </c>
      <c r="AC97" s="1" t="str">
        <f t="shared" si="0"/>
        <v>PROYA</v>
      </c>
      <c r="AD97" s="1" t="str">
        <f t="shared" si="1"/>
        <v>PROYAPROD</v>
      </c>
      <c r="AE97" s="1" t="str">
        <f t="shared" si="2"/>
        <v>PROYAMHCP</v>
      </c>
    </row>
    <row r="98" spans="1:31" ht="60" customHeight="1">
      <c r="A98" s="43">
        <v>87</v>
      </c>
      <c r="B98" s="44" t="s">
        <v>35</v>
      </c>
      <c r="C98" s="45" t="s">
        <v>110</v>
      </c>
      <c r="D98" s="45" t="s">
        <v>140</v>
      </c>
      <c r="E98" s="92" t="s">
        <v>266</v>
      </c>
      <c r="F98" s="86" t="s">
        <v>267</v>
      </c>
      <c r="G98" s="46" t="s">
        <v>112</v>
      </c>
      <c r="H98" s="45"/>
      <c r="I98" s="45"/>
      <c r="J98" s="92" t="s">
        <v>278</v>
      </c>
      <c r="K98" s="86" t="s">
        <v>279</v>
      </c>
      <c r="L98" s="84" t="s">
        <v>270</v>
      </c>
      <c r="M98" s="87" t="s">
        <v>280</v>
      </c>
      <c r="N98" s="93" t="s">
        <v>272</v>
      </c>
      <c r="O98" s="93" t="s">
        <v>272</v>
      </c>
      <c r="P98" s="50" t="s">
        <v>47</v>
      </c>
      <c r="Q98" s="51" t="s">
        <v>273</v>
      </c>
      <c r="R98" s="50" t="s">
        <v>56</v>
      </c>
      <c r="S98" s="52">
        <v>0</v>
      </c>
      <c r="T98" s="52"/>
      <c r="U98" s="52">
        <f t="shared" si="3"/>
        <v>0</v>
      </c>
      <c r="V98" s="50" t="s">
        <v>50</v>
      </c>
      <c r="W98" s="50" t="s">
        <v>51</v>
      </c>
      <c r="X98" s="51" t="s">
        <v>229</v>
      </c>
      <c r="Y98" s="50" t="s">
        <v>230</v>
      </c>
      <c r="Z98" s="53" t="s">
        <v>231</v>
      </c>
      <c r="AA98" s="54" t="s">
        <v>55</v>
      </c>
      <c r="AB98" s="1" t="str">
        <f>VLOOKUP(B98,[1]Hoja2!$A$2:$B$10,2,FALSE)</f>
        <v>DIMEN3</v>
      </c>
      <c r="AC98" s="1" t="str">
        <f t="shared" si="0"/>
        <v>PROYA</v>
      </c>
      <c r="AD98" s="1" t="str">
        <f t="shared" si="1"/>
        <v>PROYAPROD</v>
      </c>
      <c r="AE98" s="1" t="str">
        <f t="shared" si="2"/>
        <v>PROYAMHCP</v>
      </c>
    </row>
    <row r="99" spans="1:31" ht="60" customHeight="1">
      <c r="A99" s="43">
        <v>88</v>
      </c>
      <c r="B99" s="44" t="s">
        <v>35</v>
      </c>
      <c r="C99" s="45" t="s">
        <v>281</v>
      </c>
      <c r="D99" s="45" t="s">
        <v>37</v>
      </c>
      <c r="E99" s="45" t="s">
        <v>38</v>
      </c>
      <c r="F99" s="46" t="str">
        <f>IFERROR(VLOOKUP(E99,[1]Hoja2!F88:G111,2,FALSE),"")</f>
        <v/>
      </c>
      <c r="G99" s="46" t="s">
        <v>112</v>
      </c>
      <c r="H99" s="45" t="s">
        <v>40</v>
      </c>
      <c r="I99" s="45" t="s">
        <v>41</v>
      </c>
      <c r="J99" s="45" t="s">
        <v>42</v>
      </c>
      <c r="K99" s="86" t="s">
        <v>282</v>
      </c>
      <c r="L99" s="84" t="s">
        <v>283</v>
      </c>
      <c r="M99" s="87" t="s">
        <v>284</v>
      </c>
      <c r="N99" s="50" t="s">
        <v>72</v>
      </c>
      <c r="O99" s="50" t="s">
        <v>72</v>
      </c>
      <c r="P99" s="50" t="s">
        <v>73</v>
      </c>
      <c r="Q99" s="51" t="s">
        <v>97</v>
      </c>
      <c r="R99" s="50" t="s">
        <v>56</v>
      </c>
      <c r="S99" s="52">
        <v>25782960</v>
      </c>
      <c r="T99" s="52"/>
      <c r="U99" s="52">
        <f t="shared" si="3"/>
        <v>25782960</v>
      </c>
      <c r="V99" s="50" t="s">
        <v>50</v>
      </c>
      <c r="W99" s="50" t="s">
        <v>51</v>
      </c>
      <c r="X99" s="51" t="s">
        <v>229</v>
      </c>
      <c r="Y99" s="50" t="s">
        <v>230</v>
      </c>
      <c r="Z99" s="53" t="s">
        <v>231</v>
      </c>
      <c r="AA99" s="54" t="s">
        <v>55</v>
      </c>
      <c r="AB99" s="1" t="str">
        <f>VLOOKUP(B99,[1]Hoja2!$A$2:$B$10,2,FALSE)</f>
        <v>DIMEN3</v>
      </c>
      <c r="AC99" s="1" t="str">
        <f t="shared" si="0"/>
        <v>PROY4</v>
      </c>
      <c r="AD99" s="1" t="str">
        <f t="shared" si="1"/>
        <v>PROY4PROD2299066</v>
      </c>
      <c r="AE99" s="1" t="str">
        <f t="shared" si="2"/>
        <v>PROY4MHCP</v>
      </c>
    </row>
    <row r="100" spans="1:31" ht="60" customHeight="1">
      <c r="A100" s="43">
        <v>89</v>
      </c>
      <c r="B100" s="44" t="s">
        <v>35</v>
      </c>
      <c r="C100" s="45" t="s">
        <v>110</v>
      </c>
      <c r="D100" s="45" t="s">
        <v>37</v>
      </c>
      <c r="E100" s="45" t="s">
        <v>38</v>
      </c>
      <c r="F100" s="46" t="str">
        <f>IFERROR(VLOOKUP(E100,[1]Hoja2!F89:G112,2,FALSE),"")</f>
        <v/>
      </c>
      <c r="G100" s="46" t="s">
        <v>112</v>
      </c>
      <c r="H100" s="45" t="s">
        <v>285</v>
      </c>
      <c r="I100" s="45" t="s">
        <v>286</v>
      </c>
      <c r="J100" s="45"/>
      <c r="K100" s="86" t="s">
        <v>287</v>
      </c>
      <c r="L100" s="95" t="s">
        <v>288</v>
      </c>
      <c r="M100" s="87" t="s">
        <v>289</v>
      </c>
      <c r="N100" s="50" t="s">
        <v>99</v>
      </c>
      <c r="O100" s="50" t="s">
        <v>99</v>
      </c>
      <c r="P100" s="50" t="s">
        <v>173</v>
      </c>
      <c r="Q100" s="51" t="s">
        <v>290</v>
      </c>
      <c r="R100" s="50" t="s">
        <v>56</v>
      </c>
      <c r="S100" s="52">
        <v>100000000</v>
      </c>
      <c r="T100" s="52"/>
      <c r="U100" s="52">
        <f t="shared" si="3"/>
        <v>100000000</v>
      </c>
      <c r="V100" s="50" t="s">
        <v>50</v>
      </c>
      <c r="W100" s="50" t="s">
        <v>51</v>
      </c>
      <c r="X100" s="51" t="s">
        <v>229</v>
      </c>
      <c r="Y100" s="50" t="s">
        <v>230</v>
      </c>
      <c r="Z100" s="53" t="s">
        <v>231</v>
      </c>
      <c r="AA100" s="54" t="s">
        <v>55</v>
      </c>
      <c r="AB100" s="1" t="str">
        <f>VLOOKUP(B100,[1]Hoja2!$A$2:$B$10,2,FALSE)</f>
        <v>DIMEN3</v>
      </c>
      <c r="AC100" s="1" t="str">
        <f t="shared" si="0"/>
        <v>PROY4</v>
      </c>
      <c r="AD100" s="1" t="str">
        <f t="shared" si="1"/>
        <v>PROY4PROD2299011</v>
      </c>
      <c r="AE100" s="1" t="str">
        <f t="shared" si="2"/>
        <v>PROY4MHCP</v>
      </c>
    </row>
    <row r="101" spans="1:31" ht="60" customHeight="1">
      <c r="A101" s="43">
        <v>90</v>
      </c>
      <c r="B101" s="44" t="s">
        <v>35</v>
      </c>
      <c r="C101" s="45" t="s">
        <v>110</v>
      </c>
      <c r="D101" s="45" t="s">
        <v>140</v>
      </c>
      <c r="E101" s="45" t="s">
        <v>291</v>
      </c>
      <c r="F101" s="45" t="s">
        <v>292</v>
      </c>
      <c r="G101" s="46" t="s">
        <v>112</v>
      </c>
      <c r="H101" s="45"/>
      <c r="I101" s="45"/>
      <c r="J101" s="86" t="s">
        <v>293</v>
      </c>
      <c r="K101" s="86" t="s">
        <v>294</v>
      </c>
      <c r="L101" s="84" t="s">
        <v>295</v>
      </c>
      <c r="M101" s="87" t="s">
        <v>296</v>
      </c>
      <c r="N101" s="50" t="s">
        <v>46</v>
      </c>
      <c r="O101" s="50" t="s">
        <v>46</v>
      </c>
      <c r="P101" s="50" t="s">
        <v>164</v>
      </c>
      <c r="Q101" s="51" t="s">
        <v>60</v>
      </c>
      <c r="R101" s="50" t="s">
        <v>56</v>
      </c>
      <c r="S101" s="52">
        <v>5000000</v>
      </c>
      <c r="T101" s="52"/>
      <c r="U101" s="52">
        <f t="shared" si="3"/>
        <v>5000000</v>
      </c>
      <c r="V101" s="50" t="s">
        <v>50</v>
      </c>
      <c r="W101" s="50" t="s">
        <v>51</v>
      </c>
      <c r="X101" s="51" t="s">
        <v>229</v>
      </c>
      <c r="Y101" s="50" t="s">
        <v>230</v>
      </c>
      <c r="Z101" s="53" t="s">
        <v>231</v>
      </c>
      <c r="AA101" s="54" t="s">
        <v>55</v>
      </c>
      <c r="AB101" s="1" t="str">
        <f>VLOOKUP(B101,[1]Hoja2!$A$2:$B$10,2,FALSE)</f>
        <v>DIMEN3</v>
      </c>
      <c r="AC101" s="1" t="str">
        <f t="shared" si="0"/>
        <v>PROYA</v>
      </c>
      <c r="AD101" s="1" t="str">
        <f t="shared" si="1"/>
        <v>PROYAPROD</v>
      </c>
      <c r="AE101" s="1" t="str">
        <f t="shared" si="2"/>
        <v>PROYAMHCP</v>
      </c>
    </row>
    <row r="102" spans="1:31" ht="60" customHeight="1">
      <c r="A102" s="43">
        <v>91</v>
      </c>
      <c r="B102" s="44" t="s">
        <v>35</v>
      </c>
      <c r="C102" s="45" t="s">
        <v>110</v>
      </c>
      <c r="D102" s="45" t="s">
        <v>140</v>
      </c>
      <c r="E102" s="45" t="s">
        <v>297</v>
      </c>
      <c r="F102" s="45" t="s">
        <v>298</v>
      </c>
      <c r="G102" s="46" t="s">
        <v>112</v>
      </c>
      <c r="H102" s="45"/>
      <c r="I102" s="45"/>
      <c r="J102" s="86" t="s">
        <v>299</v>
      </c>
      <c r="K102" s="55" t="s">
        <v>300</v>
      </c>
      <c r="L102" s="84" t="s">
        <v>301</v>
      </c>
      <c r="M102" s="87" t="s">
        <v>302</v>
      </c>
      <c r="N102" s="50" t="s">
        <v>126</v>
      </c>
      <c r="O102" s="50" t="s">
        <v>126</v>
      </c>
      <c r="P102" s="50" t="s">
        <v>133</v>
      </c>
      <c r="Q102" s="51" t="s">
        <v>290</v>
      </c>
      <c r="R102" s="50" t="s">
        <v>56</v>
      </c>
      <c r="S102" s="52">
        <v>179000000</v>
      </c>
      <c r="T102" s="52"/>
      <c r="U102" s="52">
        <f t="shared" si="3"/>
        <v>179000000</v>
      </c>
      <c r="V102" s="50" t="s">
        <v>50</v>
      </c>
      <c r="W102" s="50" t="s">
        <v>51</v>
      </c>
      <c r="X102" s="51" t="s">
        <v>229</v>
      </c>
      <c r="Y102" s="50" t="s">
        <v>230</v>
      </c>
      <c r="Z102" s="53" t="s">
        <v>231</v>
      </c>
      <c r="AA102" s="54" t="s">
        <v>55</v>
      </c>
      <c r="AB102" s="1" t="str">
        <f>VLOOKUP(B102,[1]Hoja2!$A$2:$B$10,2,FALSE)</f>
        <v>DIMEN3</v>
      </c>
      <c r="AC102" s="1" t="str">
        <f t="shared" ref="AC102:AC197" si="7">CONCATENATE("PROY",MID(E102,1,1))</f>
        <v>PROYA</v>
      </c>
      <c r="AD102" s="1" t="str">
        <f t="shared" ref="AD102:AD197" si="8">CONCATENATE(AC102,"PROD",MID(H102,1,7))</f>
        <v>PROYAPROD</v>
      </c>
      <c r="AE102" s="1" t="str">
        <f t="shared" ref="AE102:AE197" si="9">CONCATENATE(AC102,"MHCP")</f>
        <v>PROYAMHCP</v>
      </c>
    </row>
    <row r="103" spans="1:31" ht="60" customHeight="1">
      <c r="A103" s="43">
        <v>92</v>
      </c>
      <c r="B103" s="44" t="s">
        <v>35</v>
      </c>
      <c r="C103" s="45" t="s">
        <v>110</v>
      </c>
      <c r="D103" s="45" t="s">
        <v>37</v>
      </c>
      <c r="E103" s="45" t="s">
        <v>38</v>
      </c>
      <c r="F103" s="45"/>
      <c r="G103" s="46" t="s">
        <v>112</v>
      </c>
      <c r="H103" s="45" t="s">
        <v>285</v>
      </c>
      <c r="I103" s="45" t="s">
        <v>286</v>
      </c>
      <c r="J103" s="86" t="s">
        <v>299</v>
      </c>
      <c r="K103" s="55" t="s">
        <v>300</v>
      </c>
      <c r="L103" s="84" t="s">
        <v>301</v>
      </c>
      <c r="M103" s="87" t="s">
        <v>302</v>
      </c>
      <c r="N103" s="50" t="s">
        <v>126</v>
      </c>
      <c r="O103" s="50" t="s">
        <v>126</v>
      </c>
      <c r="P103" s="50" t="s">
        <v>133</v>
      </c>
      <c r="Q103" s="51" t="s">
        <v>290</v>
      </c>
      <c r="R103" s="50" t="s">
        <v>56</v>
      </c>
      <c r="S103" s="52">
        <v>51000000</v>
      </c>
      <c r="T103" s="52"/>
      <c r="U103" s="52">
        <f>+S103</f>
        <v>51000000</v>
      </c>
      <c r="V103" s="50" t="s">
        <v>50</v>
      </c>
      <c r="W103" s="50" t="s">
        <v>51</v>
      </c>
      <c r="X103" s="51" t="s">
        <v>229</v>
      </c>
      <c r="Y103" s="50" t="s">
        <v>230</v>
      </c>
      <c r="Z103" s="53" t="s">
        <v>231</v>
      </c>
      <c r="AA103" s="54" t="s">
        <v>55</v>
      </c>
    </row>
    <row r="104" spans="1:31" ht="60" customHeight="1">
      <c r="A104" s="43">
        <v>93</v>
      </c>
      <c r="B104" s="44" t="s">
        <v>35</v>
      </c>
      <c r="C104" s="45" t="s">
        <v>110</v>
      </c>
      <c r="D104" s="45" t="s">
        <v>140</v>
      </c>
      <c r="E104" s="45" t="s">
        <v>297</v>
      </c>
      <c r="F104" s="45" t="s">
        <v>298</v>
      </c>
      <c r="G104" s="46" t="s">
        <v>112</v>
      </c>
      <c r="H104" s="45"/>
      <c r="I104" s="45"/>
      <c r="J104" s="86" t="s">
        <v>299</v>
      </c>
      <c r="K104" s="55" t="s">
        <v>300</v>
      </c>
      <c r="L104" s="84" t="s">
        <v>301</v>
      </c>
      <c r="M104" s="87" t="s">
        <v>303</v>
      </c>
      <c r="N104" s="50" t="s">
        <v>126</v>
      </c>
      <c r="O104" s="50" t="s">
        <v>126</v>
      </c>
      <c r="P104" s="50" t="s">
        <v>133</v>
      </c>
      <c r="Q104" s="51" t="s">
        <v>290</v>
      </c>
      <c r="R104" s="50" t="s">
        <v>56</v>
      </c>
      <c r="S104" s="52">
        <v>46000000</v>
      </c>
      <c r="T104" s="52"/>
      <c r="U104" s="52">
        <f t="shared" si="3"/>
        <v>46000000</v>
      </c>
      <c r="V104" s="50" t="s">
        <v>50</v>
      </c>
      <c r="W104" s="50" t="s">
        <v>51</v>
      </c>
      <c r="X104" s="51" t="s">
        <v>229</v>
      </c>
      <c r="Y104" s="50" t="s">
        <v>230</v>
      </c>
      <c r="Z104" s="53" t="s">
        <v>231</v>
      </c>
      <c r="AA104" s="54" t="s">
        <v>55</v>
      </c>
      <c r="AB104" s="1" t="str">
        <f>VLOOKUP(B104,[1]Hoja2!$A$2:$B$10,2,FALSE)</f>
        <v>DIMEN3</v>
      </c>
      <c r="AC104" s="1" t="str">
        <f t="shared" si="7"/>
        <v>PROYA</v>
      </c>
      <c r="AD104" s="1" t="str">
        <f t="shared" si="8"/>
        <v>PROYAPROD</v>
      </c>
      <c r="AE104" s="1" t="str">
        <f t="shared" si="9"/>
        <v>PROYAMHCP</v>
      </c>
    </row>
    <row r="105" spans="1:31" ht="60" customHeight="1">
      <c r="A105" s="43">
        <v>94</v>
      </c>
      <c r="B105" s="44" t="s">
        <v>35</v>
      </c>
      <c r="C105" s="45" t="s">
        <v>110</v>
      </c>
      <c r="D105" s="45" t="s">
        <v>140</v>
      </c>
      <c r="E105" s="92" t="s">
        <v>166</v>
      </c>
      <c r="F105" s="86" t="s">
        <v>304</v>
      </c>
      <c r="G105" s="46" t="s">
        <v>112</v>
      </c>
      <c r="H105" s="45"/>
      <c r="I105" s="45"/>
      <c r="J105" s="92" t="s">
        <v>92</v>
      </c>
      <c r="K105" s="86" t="s">
        <v>305</v>
      </c>
      <c r="L105" s="84" t="s">
        <v>301</v>
      </c>
      <c r="M105" s="87" t="s">
        <v>306</v>
      </c>
      <c r="N105" s="50" t="s">
        <v>59</v>
      </c>
      <c r="O105" s="50" t="s">
        <v>59</v>
      </c>
      <c r="P105" s="50" t="s">
        <v>84</v>
      </c>
      <c r="Q105" s="51" t="s">
        <v>60</v>
      </c>
      <c r="R105" s="50" t="s">
        <v>56</v>
      </c>
      <c r="S105" s="52">
        <v>6180000</v>
      </c>
      <c r="T105" s="52"/>
      <c r="U105" s="52">
        <f t="shared" si="3"/>
        <v>6180000</v>
      </c>
      <c r="V105" s="50" t="s">
        <v>50</v>
      </c>
      <c r="W105" s="50" t="s">
        <v>51</v>
      </c>
      <c r="X105" s="51" t="s">
        <v>229</v>
      </c>
      <c r="Y105" s="50" t="s">
        <v>230</v>
      </c>
      <c r="Z105" s="53" t="s">
        <v>231</v>
      </c>
      <c r="AA105" s="54" t="s">
        <v>55</v>
      </c>
      <c r="AB105" s="1" t="str">
        <f>VLOOKUP(B105,[1]Hoja2!$A$2:$B$10,2,FALSE)</f>
        <v>DIMEN3</v>
      </c>
      <c r="AC105" s="1" t="str">
        <f t="shared" si="7"/>
        <v>PROYA</v>
      </c>
      <c r="AD105" s="1" t="str">
        <f t="shared" si="8"/>
        <v>PROYAPROD</v>
      </c>
      <c r="AE105" s="1" t="str">
        <f t="shared" si="9"/>
        <v>PROYAMHCP</v>
      </c>
    </row>
    <row r="106" spans="1:31" ht="60" customHeight="1">
      <c r="A106" s="43">
        <v>95</v>
      </c>
      <c r="B106" s="44" t="s">
        <v>35</v>
      </c>
      <c r="C106" s="45" t="s">
        <v>110</v>
      </c>
      <c r="D106" s="45" t="s">
        <v>37</v>
      </c>
      <c r="E106" s="45" t="s">
        <v>38</v>
      </c>
      <c r="F106" s="46" t="str">
        <f>IFERROR(VLOOKUP(E106,[1]Hoja2!F94:G117,2,FALSE),"")</f>
        <v/>
      </c>
      <c r="G106" s="46" t="s">
        <v>112</v>
      </c>
      <c r="H106" s="92" t="s">
        <v>225</v>
      </c>
      <c r="I106" s="92" t="s">
        <v>226</v>
      </c>
      <c r="J106" s="92"/>
      <c r="K106" s="86" t="s">
        <v>307</v>
      </c>
      <c r="L106" s="96" t="s">
        <v>308</v>
      </c>
      <c r="M106" s="87" t="s">
        <v>309</v>
      </c>
      <c r="N106" s="50" t="s">
        <v>72</v>
      </c>
      <c r="O106" s="50" t="s">
        <v>72</v>
      </c>
      <c r="P106" s="50" t="s">
        <v>73</v>
      </c>
      <c r="Q106" s="51" t="s">
        <v>60</v>
      </c>
      <c r="R106" s="50" t="s">
        <v>56</v>
      </c>
      <c r="S106" s="52">
        <v>12516000</v>
      </c>
      <c r="T106" s="52"/>
      <c r="U106" s="52">
        <f t="shared" si="3"/>
        <v>12516000</v>
      </c>
      <c r="V106" s="50" t="s">
        <v>50</v>
      </c>
      <c r="W106" s="50" t="s">
        <v>51</v>
      </c>
      <c r="X106" s="51" t="s">
        <v>229</v>
      </c>
      <c r="Y106" s="50" t="s">
        <v>230</v>
      </c>
      <c r="Z106" s="53" t="s">
        <v>231</v>
      </c>
      <c r="AA106" s="54" t="s">
        <v>55</v>
      </c>
      <c r="AB106" s="1" t="str">
        <f>VLOOKUP(B106,[1]Hoja2!$A$2:$B$10,2,FALSE)</f>
        <v>DIMEN3</v>
      </c>
      <c r="AC106" s="1" t="str">
        <f t="shared" si="7"/>
        <v>PROY4</v>
      </c>
      <c r="AD106" s="1" t="str">
        <f t="shared" si="8"/>
        <v>PROY4PROD2299016</v>
      </c>
      <c r="AE106" s="1" t="str">
        <f t="shared" si="9"/>
        <v>PROY4MHCP</v>
      </c>
    </row>
    <row r="107" spans="1:31" ht="60" customHeight="1">
      <c r="A107" s="43">
        <v>96</v>
      </c>
      <c r="B107" s="44" t="s">
        <v>35</v>
      </c>
      <c r="C107" s="45" t="s">
        <v>110</v>
      </c>
      <c r="D107" s="45" t="s">
        <v>37</v>
      </c>
      <c r="E107" s="45" t="s">
        <v>38</v>
      </c>
      <c r="F107" s="46" t="str">
        <f>IFERROR(VLOOKUP(E107,[1]Hoja2!F95:G118,2,FALSE),"")</f>
        <v/>
      </c>
      <c r="G107" s="46" t="s">
        <v>112</v>
      </c>
      <c r="H107" s="92" t="s">
        <v>225</v>
      </c>
      <c r="I107" s="92" t="s">
        <v>226</v>
      </c>
      <c r="J107" s="92"/>
      <c r="K107" s="86" t="s">
        <v>310</v>
      </c>
      <c r="L107" s="84" t="s">
        <v>301</v>
      </c>
      <c r="M107" s="87" t="s">
        <v>311</v>
      </c>
      <c r="N107" s="50" t="s">
        <v>72</v>
      </c>
      <c r="O107" s="50" t="s">
        <v>72</v>
      </c>
      <c r="P107" s="50" t="s">
        <v>73</v>
      </c>
      <c r="Q107" s="51" t="s">
        <v>60</v>
      </c>
      <c r="R107" s="50" t="s">
        <v>56</v>
      </c>
      <c r="S107" s="52">
        <v>1460200</v>
      </c>
      <c r="T107" s="52"/>
      <c r="U107" s="52">
        <f t="shared" si="3"/>
        <v>1460200</v>
      </c>
      <c r="V107" s="50" t="s">
        <v>50</v>
      </c>
      <c r="W107" s="50" t="s">
        <v>51</v>
      </c>
      <c r="X107" s="51" t="s">
        <v>229</v>
      </c>
      <c r="Y107" s="50" t="s">
        <v>230</v>
      </c>
      <c r="Z107" s="53" t="s">
        <v>231</v>
      </c>
      <c r="AA107" s="54" t="s">
        <v>55</v>
      </c>
      <c r="AB107" s="1" t="str">
        <f>VLOOKUP(B107,[1]Hoja2!$A$2:$B$10,2,FALSE)</f>
        <v>DIMEN3</v>
      </c>
      <c r="AC107" s="1" t="str">
        <f t="shared" si="7"/>
        <v>PROY4</v>
      </c>
      <c r="AD107" s="1" t="str">
        <f t="shared" si="8"/>
        <v>PROY4PROD2299016</v>
      </c>
      <c r="AE107" s="1" t="str">
        <f t="shared" si="9"/>
        <v>PROY4MHCP</v>
      </c>
    </row>
    <row r="108" spans="1:31" ht="60" customHeight="1">
      <c r="A108" s="43">
        <v>97</v>
      </c>
      <c r="B108" s="44" t="s">
        <v>35</v>
      </c>
      <c r="C108" s="45" t="s">
        <v>110</v>
      </c>
      <c r="D108" s="45" t="s">
        <v>37</v>
      </c>
      <c r="E108" s="45" t="s">
        <v>38</v>
      </c>
      <c r="F108" s="46" t="str">
        <f>IFERROR(VLOOKUP(E108,[1]Hoja2!F96:G119,2,FALSE),"")</f>
        <v/>
      </c>
      <c r="G108" s="46" t="s">
        <v>112</v>
      </c>
      <c r="H108" s="92" t="s">
        <v>225</v>
      </c>
      <c r="I108" s="92" t="s">
        <v>226</v>
      </c>
      <c r="J108" s="92"/>
      <c r="K108" s="86" t="s">
        <v>312</v>
      </c>
      <c r="L108" s="96" t="s">
        <v>313</v>
      </c>
      <c r="M108" s="87" t="s">
        <v>314</v>
      </c>
      <c r="N108" s="50" t="s">
        <v>72</v>
      </c>
      <c r="O108" s="50" t="s">
        <v>72</v>
      </c>
      <c r="P108" s="50" t="s">
        <v>73</v>
      </c>
      <c r="Q108" s="51" t="s">
        <v>60</v>
      </c>
      <c r="R108" s="50" t="s">
        <v>56</v>
      </c>
      <c r="S108" s="52">
        <v>15000000</v>
      </c>
      <c r="T108" s="52"/>
      <c r="U108" s="52">
        <f t="shared" ref="U108:U134" si="10">+S108</f>
        <v>15000000</v>
      </c>
      <c r="V108" s="50" t="s">
        <v>50</v>
      </c>
      <c r="W108" s="50" t="s">
        <v>51</v>
      </c>
      <c r="X108" s="51" t="s">
        <v>229</v>
      </c>
      <c r="Y108" s="50" t="s">
        <v>230</v>
      </c>
      <c r="Z108" s="53" t="s">
        <v>231</v>
      </c>
      <c r="AA108" s="54" t="s">
        <v>55</v>
      </c>
      <c r="AB108" s="1" t="str">
        <f>VLOOKUP(B108,[1]Hoja2!$A$2:$B$10,2,FALSE)</f>
        <v>DIMEN3</v>
      </c>
      <c r="AC108" s="1" t="str">
        <f t="shared" si="7"/>
        <v>PROY4</v>
      </c>
      <c r="AD108" s="1" t="str">
        <f t="shared" si="8"/>
        <v>PROY4PROD2299016</v>
      </c>
      <c r="AE108" s="1" t="str">
        <f t="shared" si="9"/>
        <v>PROY4MHCP</v>
      </c>
    </row>
    <row r="109" spans="1:31" ht="60" customHeight="1">
      <c r="A109" s="43">
        <v>98</v>
      </c>
      <c r="B109" s="44" t="s">
        <v>35</v>
      </c>
      <c r="C109" s="45" t="s">
        <v>110</v>
      </c>
      <c r="D109" s="45" t="s">
        <v>140</v>
      </c>
      <c r="E109" s="92" t="s">
        <v>297</v>
      </c>
      <c r="F109" s="89" t="s">
        <v>315</v>
      </c>
      <c r="G109" s="46" t="s">
        <v>112</v>
      </c>
      <c r="H109" s="45"/>
      <c r="I109" s="45"/>
      <c r="J109" s="97" t="s">
        <v>297</v>
      </c>
      <c r="K109" s="86" t="s">
        <v>316</v>
      </c>
      <c r="L109" s="84" t="s">
        <v>317</v>
      </c>
      <c r="M109" s="87" t="s">
        <v>318</v>
      </c>
      <c r="N109" s="50" t="s">
        <v>46</v>
      </c>
      <c r="O109" s="50" t="s">
        <v>46</v>
      </c>
      <c r="P109" s="50" t="s">
        <v>90</v>
      </c>
      <c r="Q109" s="51" t="s">
        <v>60</v>
      </c>
      <c r="R109" s="50" t="s">
        <v>56</v>
      </c>
      <c r="S109" s="52">
        <v>15000000</v>
      </c>
      <c r="T109" s="52"/>
      <c r="U109" s="52">
        <f t="shared" si="10"/>
        <v>15000000</v>
      </c>
      <c r="V109" s="50" t="s">
        <v>50</v>
      </c>
      <c r="W109" s="50" t="s">
        <v>51</v>
      </c>
      <c r="X109" s="51" t="s">
        <v>229</v>
      </c>
      <c r="Y109" s="50" t="s">
        <v>230</v>
      </c>
      <c r="Z109" s="53" t="s">
        <v>231</v>
      </c>
      <c r="AA109" s="54" t="s">
        <v>55</v>
      </c>
      <c r="AB109" s="1" t="str">
        <f>VLOOKUP(B109,[1]Hoja2!$A$2:$B$10,2,FALSE)</f>
        <v>DIMEN3</v>
      </c>
      <c r="AC109" s="1" t="str">
        <f t="shared" si="7"/>
        <v>PROYA</v>
      </c>
      <c r="AD109" s="1" t="str">
        <f t="shared" si="8"/>
        <v>PROYAPROD</v>
      </c>
      <c r="AE109" s="1" t="str">
        <f t="shared" si="9"/>
        <v>PROYAMHCP</v>
      </c>
    </row>
    <row r="110" spans="1:31" ht="60" customHeight="1">
      <c r="A110" s="43">
        <v>99</v>
      </c>
      <c r="B110" s="44" t="s">
        <v>35</v>
      </c>
      <c r="C110" s="45" t="s">
        <v>110</v>
      </c>
      <c r="D110" s="45" t="s">
        <v>140</v>
      </c>
      <c r="E110" s="97" t="s">
        <v>319</v>
      </c>
      <c r="F110" s="89" t="s">
        <v>320</v>
      </c>
      <c r="G110" s="46" t="s">
        <v>112</v>
      </c>
      <c r="H110" s="45"/>
      <c r="I110" s="45"/>
      <c r="J110" s="97" t="s">
        <v>319</v>
      </c>
      <c r="K110" s="86" t="s">
        <v>321</v>
      </c>
      <c r="L110" s="84" t="s">
        <v>322</v>
      </c>
      <c r="M110" s="87" t="s">
        <v>323</v>
      </c>
      <c r="N110" s="50" t="s">
        <v>64</v>
      </c>
      <c r="O110" s="50" t="s">
        <v>64</v>
      </c>
      <c r="P110" s="50" t="s">
        <v>324</v>
      </c>
      <c r="Q110" s="51" t="s">
        <v>60</v>
      </c>
      <c r="R110" s="50" t="s">
        <v>56</v>
      </c>
      <c r="S110" s="52">
        <v>10684492</v>
      </c>
      <c r="T110" s="52"/>
      <c r="U110" s="52">
        <f t="shared" si="10"/>
        <v>10684492</v>
      </c>
      <c r="V110" s="50" t="s">
        <v>50</v>
      </c>
      <c r="W110" s="50" t="s">
        <v>51</v>
      </c>
      <c r="X110" s="51" t="s">
        <v>229</v>
      </c>
      <c r="Y110" s="50" t="s">
        <v>230</v>
      </c>
      <c r="Z110" s="53" t="s">
        <v>231</v>
      </c>
      <c r="AA110" s="54" t="s">
        <v>55</v>
      </c>
      <c r="AB110" s="1" t="str">
        <f>VLOOKUP(B110,[1]Hoja2!$A$2:$B$10,2,FALSE)</f>
        <v>DIMEN3</v>
      </c>
      <c r="AC110" s="1" t="str">
        <f t="shared" si="7"/>
        <v>PROYA</v>
      </c>
      <c r="AD110" s="1" t="str">
        <f t="shared" si="8"/>
        <v>PROYAPROD</v>
      </c>
      <c r="AE110" s="1" t="str">
        <f t="shared" si="9"/>
        <v>PROYAMHCP</v>
      </c>
    </row>
    <row r="111" spans="1:31" ht="60" customHeight="1">
      <c r="A111" s="43">
        <v>100</v>
      </c>
      <c r="B111" s="44" t="s">
        <v>35</v>
      </c>
      <c r="C111" s="45" t="s">
        <v>110</v>
      </c>
      <c r="D111" s="45" t="s">
        <v>140</v>
      </c>
      <c r="E111" s="92" t="s">
        <v>249</v>
      </c>
      <c r="F111" s="86" t="s">
        <v>250</v>
      </c>
      <c r="G111" s="46" t="s">
        <v>112</v>
      </c>
      <c r="H111" s="45"/>
      <c r="I111" s="45"/>
      <c r="J111" s="92" t="s">
        <v>251</v>
      </c>
      <c r="K111" s="86" t="s">
        <v>325</v>
      </c>
      <c r="L111" s="84" t="s">
        <v>326</v>
      </c>
      <c r="M111" s="87" t="s">
        <v>327</v>
      </c>
      <c r="N111" s="50" t="s">
        <v>59</v>
      </c>
      <c r="O111" s="50" t="s">
        <v>59</v>
      </c>
      <c r="P111" s="50" t="s">
        <v>164</v>
      </c>
      <c r="Q111" s="51" t="s">
        <v>60</v>
      </c>
      <c r="R111" s="50" t="s">
        <v>56</v>
      </c>
      <c r="S111" s="52">
        <v>1564500</v>
      </c>
      <c r="T111" s="52"/>
      <c r="U111" s="52">
        <f t="shared" si="10"/>
        <v>1564500</v>
      </c>
      <c r="V111" s="50" t="s">
        <v>50</v>
      </c>
      <c r="W111" s="50" t="s">
        <v>51</v>
      </c>
      <c r="X111" s="51" t="s">
        <v>229</v>
      </c>
      <c r="Y111" s="50" t="s">
        <v>230</v>
      </c>
      <c r="Z111" s="53" t="s">
        <v>231</v>
      </c>
      <c r="AA111" s="54" t="s">
        <v>55</v>
      </c>
      <c r="AB111" s="1" t="str">
        <f>VLOOKUP(B111,[1]Hoja2!$A$2:$B$10,2,FALSE)</f>
        <v>DIMEN3</v>
      </c>
      <c r="AC111" s="1" t="str">
        <f t="shared" si="7"/>
        <v>PROYA</v>
      </c>
      <c r="AD111" s="1" t="str">
        <f t="shared" si="8"/>
        <v>PROYAPROD</v>
      </c>
      <c r="AE111" s="1" t="str">
        <f t="shared" si="9"/>
        <v>PROYAMHCP</v>
      </c>
    </row>
    <row r="112" spans="1:31" ht="60" customHeight="1">
      <c r="A112" s="43">
        <v>101</v>
      </c>
      <c r="B112" s="44" t="s">
        <v>35</v>
      </c>
      <c r="C112" s="45" t="s">
        <v>110</v>
      </c>
      <c r="D112" s="45" t="s">
        <v>140</v>
      </c>
      <c r="E112" s="92" t="s">
        <v>166</v>
      </c>
      <c r="F112" s="86" t="s">
        <v>304</v>
      </c>
      <c r="G112" s="46" t="s">
        <v>112</v>
      </c>
      <c r="H112" s="45"/>
      <c r="I112" s="45"/>
      <c r="J112" s="92" t="s">
        <v>92</v>
      </c>
      <c r="K112" s="86" t="s">
        <v>328</v>
      </c>
      <c r="L112" s="97" t="s">
        <v>329</v>
      </c>
      <c r="M112" s="87" t="s">
        <v>330</v>
      </c>
      <c r="N112" s="50" t="s">
        <v>331</v>
      </c>
      <c r="O112" s="50" t="s">
        <v>331</v>
      </c>
      <c r="P112" s="50" t="s">
        <v>96</v>
      </c>
      <c r="Q112" s="51" t="s">
        <v>60</v>
      </c>
      <c r="R112" s="50" t="s">
        <v>56</v>
      </c>
      <c r="S112" s="52">
        <v>1074290</v>
      </c>
      <c r="T112" s="52"/>
      <c r="U112" s="52">
        <f t="shared" si="10"/>
        <v>1074290</v>
      </c>
      <c r="V112" s="50" t="s">
        <v>50</v>
      </c>
      <c r="W112" s="50" t="s">
        <v>51</v>
      </c>
      <c r="X112" s="51" t="s">
        <v>229</v>
      </c>
      <c r="Y112" s="50" t="s">
        <v>230</v>
      </c>
      <c r="Z112" s="53" t="s">
        <v>231</v>
      </c>
      <c r="AA112" s="54" t="s">
        <v>55</v>
      </c>
      <c r="AB112" s="1" t="str">
        <f>VLOOKUP(B112,[1]Hoja2!$A$2:$B$10,2,FALSE)</f>
        <v>DIMEN3</v>
      </c>
      <c r="AC112" s="1" t="str">
        <f t="shared" si="7"/>
        <v>PROYA</v>
      </c>
      <c r="AD112" s="1" t="str">
        <f t="shared" si="8"/>
        <v>PROYAPROD</v>
      </c>
      <c r="AE112" s="1" t="str">
        <f t="shared" si="9"/>
        <v>PROYAMHCP</v>
      </c>
    </row>
    <row r="113" spans="1:31" ht="60" customHeight="1">
      <c r="A113" s="43">
        <v>102</v>
      </c>
      <c r="B113" s="44" t="s">
        <v>35</v>
      </c>
      <c r="C113" s="45" t="s">
        <v>110</v>
      </c>
      <c r="D113" s="45" t="s">
        <v>140</v>
      </c>
      <c r="E113" s="92" t="s">
        <v>249</v>
      </c>
      <c r="F113" s="86" t="s">
        <v>250</v>
      </c>
      <c r="G113" s="46" t="s">
        <v>112</v>
      </c>
      <c r="H113" s="45"/>
      <c r="I113" s="45"/>
      <c r="J113" s="92" t="s">
        <v>251</v>
      </c>
      <c r="K113" s="86" t="s">
        <v>332</v>
      </c>
      <c r="L113" s="84" t="s">
        <v>333</v>
      </c>
      <c r="M113" s="87" t="s">
        <v>334</v>
      </c>
      <c r="N113" s="50" t="s">
        <v>72</v>
      </c>
      <c r="O113" s="50" t="s">
        <v>72</v>
      </c>
      <c r="P113" s="50" t="s">
        <v>164</v>
      </c>
      <c r="Q113" s="51" t="s">
        <v>60</v>
      </c>
      <c r="R113" s="50" t="s">
        <v>56</v>
      </c>
      <c r="S113" s="52">
        <v>8865500</v>
      </c>
      <c r="T113" s="52"/>
      <c r="U113" s="52">
        <f t="shared" si="10"/>
        <v>8865500</v>
      </c>
      <c r="V113" s="50" t="s">
        <v>50</v>
      </c>
      <c r="W113" s="50" t="s">
        <v>51</v>
      </c>
      <c r="X113" s="51" t="s">
        <v>229</v>
      </c>
      <c r="Y113" s="50" t="s">
        <v>230</v>
      </c>
      <c r="Z113" s="53" t="s">
        <v>231</v>
      </c>
      <c r="AA113" s="54" t="s">
        <v>55</v>
      </c>
      <c r="AB113" s="1" t="str">
        <f>VLOOKUP(B113,[1]Hoja2!$A$2:$B$10,2,FALSE)</f>
        <v>DIMEN3</v>
      </c>
      <c r="AC113" s="1" t="str">
        <f t="shared" si="7"/>
        <v>PROYA</v>
      </c>
      <c r="AD113" s="1" t="str">
        <f t="shared" si="8"/>
        <v>PROYAPROD</v>
      </c>
      <c r="AE113" s="1" t="str">
        <f t="shared" si="9"/>
        <v>PROYAMHCP</v>
      </c>
    </row>
    <row r="114" spans="1:31" ht="60" customHeight="1">
      <c r="A114" s="43">
        <v>103</v>
      </c>
      <c r="B114" s="44" t="s">
        <v>35</v>
      </c>
      <c r="C114" s="45" t="s">
        <v>110</v>
      </c>
      <c r="D114" s="45" t="s">
        <v>140</v>
      </c>
      <c r="E114" s="92" t="s">
        <v>335</v>
      </c>
      <c r="F114" s="86" t="s">
        <v>336</v>
      </c>
      <c r="G114" s="46" t="s">
        <v>112</v>
      </c>
      <c r="H114" s="45"/>
      <c r="I114" s="45"/>
      <c r="J114" s="92" t="s">
        <v>337</v>
      </c>
      <c r="K114" s="86" t="s">
        <v>338</v>
      </c>
      <c r="L114" s="84" t="s">
        <v>339</v>
      </c>
      <c r="M114" s="87" t="s">
        <v>340</v>
      </c>
      <c r="N114" s="50" t="s">
        <v>72</v>
      </c>
      <c r="O114" s="50" t="s">
        <v>72</v>
      </c>
      <c r="P114" s="50" t="s">
        <v>164</v>
      </c>
      <c r="Q114" s="51" t="s">
        <v>60</v>
      </c>
      <c r="R114" s="50" t="s">
        <v>56</v>
      </c>
      <c r="S114" s="52">
        <v>6258000</v>
      </c>
      <c r="T114" s="52"/>
      <c r="U114" s="52">
        <f t="shared" si="10"/>
        <v>6258000</v>
      </c>
      <c r="V114" s="50" t="s">
        <v>50</v>
      </c>
      <c r="W114" s="50" t="s">
        <v>51</v>
      </c>
      <c r="X114" s="51" t="s">
        <v>229</v>
      </c>
      <c r="Y114" s="50" t="s">
        <v>230</v>
      </c>
      <c r="Z114" s="53" t="s">
        <v>231</v>
      </c>
      <c r="AA114" s="54" t="s">
        <v>55</v>
      </c>
      <c r="AB114" s="1" t="str">
        <f>VLOOKUP(B114,[1]Hoja2!$A$2:$B$10,2,FALSE)</f>
        <v>DIMEN3</v>
      </c>
      <c r="AC114" s="1" t="str">
        <f t="shared" si="7"/>
        <v>PROYA</v>
      </c>
      <c r="AD114" s="1" t="str">
        <f t="shared" si="8"/>
        <v>PROYAPROD</v>
      </c>
      <c r="AE114" s="1" t="str">
        <f t="shared" si="9"/>
        <v>PROYAMHCP</v>
      </c>
    </row>
    <row r="115" spans="1:31" ht="60" customHeight="1">
      <c r="A115" s="43">
        <v>104</v>
      </c>
      <c r="B115" s="44" t="s">
        <v>35</v>
      </c>
      <c r="C115" s="45" t="s">
        <v>110</v>
      </c>
      <c r="D115" s="45" t="s">
        <v>37</v>
      </c>
      <c r="E115" s="45" t="s">
        <v>38</v>
      </c>
      <c r="F115" s="46" t="str">
        <f>IFERROR(VLOOKUP(E115,[1]Hoja2!F103:G126,2,FALSE),"")</f>
        <v/>
      </c>
      <c r="G115" s="46" t="s">
        <v>112</v>
      </c>
      <c r="H115" s="92" t="s">
        <v>225</v>
      </c>
      <c r="I115" s="92" t="s">
        <v>226</v>
      </c>
      <c r="J115" s="45"/>
      <c r="K115" s="55" t="s">
        <v>341</v>
      </c>
      <c r="L115" s="98" t="s">
        <v>342</v>
      </c>
      <c r="M115" s="46" t="s">
        <v>343</v>
      </c>
      <c r="N115" s="50" t="s">
        <v>72</v>
      </c>
      <c r="O115" s="50" t="s">
        <v>72</v>
      </c>
      <c r="P115" s="50" t="s">
        <v>73</v>
      </c>
      <c r="Q115" s="51" t="s">
        <v>60</v>
      </c>
      <c r="R115" s="50" t="s">
        <v>56</v>
      </c>
      <c r="S115" s="52">
        <v>5000000</v>
      </c>
      <c r="T115" s="52"/>
      <c r="U115" s="52">
        <f t="shared" si="10"/>
        <v>5000000</v>
      </c>
      <c r="V115" s="50" t="s">
        <v>50</v>
      </c>
      <c r="W115" s="50" t="s">
        <v>51</v>
      </c>
      <c r="X115" s="51" t="s">
        <v>229</v>
      </c>
      <c r="Y115" s="50" t="s">
        <v>230</v>
      </c>
      <c r="Z115" s="53" t="s">
        <v>231</v>
      </c>
      <c r="AA115" s="54" t="s">
        <v>55</v>
      </c>
      <c r="AB115" s="1" t="str">
        <f>VLOOKUP(B115,[1]Hoja2!$A$2:$B$10,2,FALSE)</f>
        <v>DIMEN3</v>
      </c>
      <c r="AC115" s="1" t="str">
        <f t="shared" si="7"/>
        <v>PROY4</v>
      </c>
      <c r="AD115" s="1" t="str">
        <f t="shared" si="8"/>
        <v>PROY4PROD2299016</v>
      </c>
      <c r="AE115" s="1" t="str">
        <f t="shared" si="9"/>
        <v>PROY4MHCP</v>
      </c>
    </row>
    <row r="116" spans="1:31" ht="60" customHeight="1">
      <c r="A116" s="43">
        <v>105</v>
      </c>
      <c r="B116" s="44" t="s">
        <v>35</v>
      </c>
      <c r="C116" s="45" t="s">
        <v>110</v>
      </c>
      <c r="D116" s="55" t="s">
        <v>140</v>
      </c>
      <c r="E116" s="55" t="s">
        <v>255</v>
      </c>
      <c r="F116" s="68" t="s">
        <v>256</v>
      </c>
      <c r="G116" s="46" t="s">
        <v>112</v>
      </c>
      <c r="H116" s="45"/>
      <c r="I116" s="45"/>
      <c r="J116" s="55" t="s">
        <v>260</v>
      </c>
      <c r="K116" s="55" t="s">
        <v>344</v>
      </c>
      <c r="L116" s="98" t="s">
        <v>345</v>
      </c>
      <c r="M116" s="99" t="s">
        <v>346</v>
      </c>
      <c r="N116" s="50" t="s">
        <v>126</v>
      </c>
      <c r="O116" s="50" t="s">
        <v>126</v>
      </c>
      <c r="P116" s="50" t="s">
        <v>133</v>
      </c>
      <c r="Q116" s="51" t="s">
        <v>60</v>
      </c>
      <c r="R116" s="50" t="s">
        <v>56</v>
      </c>
      <c r="S116" s="52">
        <v>10000000</v>
      </c>
      <c r="T116" s="52"/>
      <c r="U116" s="52">
        <f t="shared" si="10"/>
        <v>10000000</v>
      </c>
      <c r="V116" s="50" t="s">
        <v>50</v>
      </c>
      <c r="W116" s="50" t="s">
        <v>51</v>
      </c>
      <c r="X116" s="51" t="s">
        <v>229</v>
      </c>
      <c r="Y116" s="50" t="s">
        <v>230</v>
      </c>
      <c r="Z116" s="53" t="s">
        <v>231</v>
      </c>
      <c r="AA116" s="54" t="s">
        <v>55</v>
      </c>
      <c r="AB116" s="1" t="str">
        <f>VLOOKUP(B116,[1]Hoja2!$A$2:$B$10,2,FALSE)</f>
        <v>DIMEN3</v>
      </c>
      <c r="AC116" s="1" t="str">
        <f t="shared" si="7"/>
        <v>PROYA</v>
      </c>
      <c r="AD116" s="1" t="str">
        <f t="shared" si="8"/>
        <v>PROYAPROD</v>
      </c>
      <c r="AE116" s="1" t="str">
        <f t="shared" si="9"/>
        <v>PROYAMHCP</v>
      </c>
    </row>
    <row r="117" spans="1:31" ht="60" customHeight="1">
      <c r="A117" s="43">
        <v>106</v>
      </c>
      <c r="B117" s="44" t="s">
        <v>35</v>
      </c>
      <c r="C117" s="45" t="s">
        <v>110</v>
      </c>
      <c r="D117" s="45" t="s">
        <v>140</v>
      </c>
      <c r="E117" s="90" t="s">
        <v>249</v>
      </c>
      <c r="F117" s="89" t="s">
        <v>250</v>
      </c>
      <c r="G117" s="46" t="s">
        <v>112</v>
      </c>
      <c r="H117" s="45"/>
      <c r="I117" s="45"/>
      <c r="J117" s="45" t="s">
        <v>251</v>
      </c>
      <c r="K117" s="55" t="s">
        <v>347</v>
      </c>
      <c r="L117" s="51" t="s">
        <v>348</v>
      </c>
      <c r="M117" s="51" t="s">
        <v>349</v>
      </c>
      <c r="N117" s="50" t="s">
        <v>126</v>
      </c>
      <c r="O117" s="50" t="s">
        <v>126</v>
      </c>
      <c r="P117" s="50" t="s">
        <v>84</v>
      </c>
      <c r="Q117" s="51" t="s">
        <v>60</v>
      </c>
      <c r="R117" s="50" t="s">
        <v>56</v>
      </c>
      <c r="S117" s="52">
        <v>2500000</v>
      </c>
      <c r="T117" s="52"/>
      <c r="U117" s="52">
        <f t="shared" si="10"/>
        <v>2500000</v>
      </c>
      <c r="V117" s="50" t="s">
        <v>50</v>
      </c>
      <c r="W117" s="50" t="s">
        <v>51</v>
      </c>
      <c r="X117" s="51" t="s">
        <v>229</v>
      </c>
      <c r="Y117" s="50" t="s">
        <v>230</v>
      </c>
      <c r="Z117" s="53" t="s">
        <v>231</v>
      </c>
      <c r="AA117" s="54" t="s">
        <v>55</v>
      </c>
      <c r="AB117" s="1" t="str">
        <f>VLOOKUP(B117,[1]Hoja2!$A$2:$B$10,2,FALSE)</f>
        <v>DIMEN3</v>
      </c>
      <c r="AC117" s="1" t="str">
        <f t="shared" si="7"/>
        <v>PROYA</v>
      </c>
      <c r="AD117" s="1" t="str">
        <f t="shared" si="8"/>
        <v>PROYAPROD</v>
      </c>
      <c r="AE117" s="1" t="str">
        <f t="shared" si="9"/>
        <v>PROYAMHCP</v>
      </c>
    </row>
    <row r="118" spans="1:31" ht="60" customHeight="1">
      <c r="A118" s="43">
        <v>107</v>
      </c>
      <c r="B118" s="44" t="s">
        <v>35</v>
      </c>
      <c r="C118" s="45" t="s">
        <v>110</v>
      </c>
      <c r="D118" s="45" t="s">
        <v>140</v>
      </c>
      <c r="E118" s="92" t="s">
        <v>350</v>
      </c>
      <c r="F118" s="86" t="s">
        <v>351</v>
      </c>
      <c r="G118" s="46" t="s">
        <v>112</v>
      </c>
      <c r="H118" s="45"/>
      <c r="I118" s="45"/>
      <c r="J118" s="92" t="s">
        <v>352</v>
      </c>
      <c r="K118" s="86" t="s">
        <v>353</v>
      </c>
      <c r="L118" s="100"/>
      <c r="M118" s="87" t="s">
        <v>353</v>
      </c>
      <c r="N118" s="50" t="s">
        <v>64</v>
      </c>
      <c r="O118" s="50" t="s">
        <v>64</v>
      </c>
      <c r="P118" s="50" t="s">
        <v>324</v>
      </c>
      <c r="Q118" s="51"/>
      <c r="R118" s="50" t="s">
        <v>56</v>
      </c>
      <c r="S118" s="52">
        <v>80000000</v>
      </c>
      <c r="T118" s="52"/>
      <c r="U118" s="52">
        <f t="shared" si="10"/>
        <v>80000000</v>
      </c>
      <c r="V118" s="50" t="s">
        <v>50</v>
      </c>
      <c r="W118" s="50" t="s">
        <v>51</v>
      </c>
      <c r="X118" s="51" t="s">
        <v>229</v>
      </c>
      <c r="Y118" s="50" t="s">
        <v>230</v>
      </c>
      <c r="Z118" s="53" t="s">
        <v>231</v>
      </c>
      <c r="AA118" s="54" t="s">
        <v>50</v>
      </c>
      <c r="AB118" s="1" t="str">
        <f>VLOOKUP(B118,[1]Hoja2!$A$2:$B$10,2,FALSE)</f>
        <v>DIMEN3</v>
      </c>
      <c r="AC118" s="1" t="str">
        <f t="shared" si="7"/>
        <v>PROYA</v>
      </c>
      <c r="AD118" s="1" t="str">
        <f t="shared" si="8"/>
        <v>PROYAPROD</v>
      </c>
      <c r="AE118" s="1" t="str">
        <f t="shared" si="9"/>
        <v>PROYAMHCP</v>
      </c>
    </row>
    <row r="119" spans="1:31" ht="60" customHeight="1">
      <c r="A119" s="43">
        <v>108</v>
      </c>
      <c r="B119" s="44" t="s">
        <v>35</v>
      </c>
      <c r="C119" s="45" t="s">
        <v>110</v>
      </c>
      <c r="D119" s="45" t="s">
        <v>140</v>
      </c>
      <c r="E119" s="92" t="s">
        <v>354</v>
      </c>
      <c r="F119" s="86" t="s">
        <v>355</v>
      </c>
      <c r="G119" s="46" t="s">
        <v>112</v>
      </c>
      <c r="H119" s="45"/>
      <c r="I119" s="45"/>
      <c r="J119" s="92" t="s">
        <v>356</v>
      </c>
      <c r="K119" s="86" t="s">
        <v>357</v>
      </c>
      <c r="L119" s="100"/>
      <c r="M119" s="87" t="s">
        <v>357</v>
      </c>
      <c r="N119" s="50" t="s">
        <v>64</v>
      </c>
      <c r="O119" s="50" t="s">
        <v>64</v>
      </c>
      <c r="P119" s="50" t="s">
        <v>324</v>
      </c>
      <c r="Q119" s="51"/>
      <c r="R119" s="50" t="s">
        <v>56</v>
      </c>
      <c r="S119" s="52">
        <v>3609615</v>
      </c>
      <c r="T119" s="52"/>
      <c r="U119" s="52">
        <f t="shared" si="10"/>
        <v>3609615</v>
      </c>
      <c r="V119" s="50" t="s">
        <v>50</v>
      </c>
      <c r="W119" s="50" t="s">
        <v>51</v>
      </c>
      <c r="X119" s="51" t="s">
        <v>229</v>
      </c>
      <c r="Y119" s="50" t="s">
        <v>230</v>
      </c>
      <c r="Z119" s="53" t="s">
        <v>231</v>
      </c>
      <c r="AA119" s="54" t="s">
        <v>50</v>
      </c>
      <c r="AB119" s="1" t="str">
        <f>VLOOKUP(B119,[1]Hoja2!$A$2:$B$10,2,FALSE)</f>
        <v>DIMEN3</v>
      </c>
      <c r="AC119" s="1" t="str">
        <f t="shared" si="7"/>
        <v>PROYA</v>
      </c>
      <c r="AD119" s="1" t="str">
        <f t="shared" si="8"/>
        <v>PROYAPROD</v>
      </c>
      <c r="AE119" s="1" t="str">
        <f t="shared" si="9"/>
        <v>PROYAMHCP</v>
      </c>
    </row>
    <row r="120" spans="1:31" ht="60" customHeight="1">
      <c r="A120" s="43">
        <v>109</v>
      </c>
      <c r="B120" s="44" t="s">
        <v>35</v>
      </c>
      <c r="C120" s="45" t="s">
        <v>110</v>
      </c>
      <c r="D120" s="45" t="s">
        <v>140</v>
      </c>
      <c r="E120" s="92" t="s">
        <v>350</v>
      </c>
      <c r="F120" s="86" t="s">
        <v>351</v>
      </c>
      <c r="G120" s="46" t="s">
        <v>112</v>
      </c>
      <c r="H120" s="45"/>
      <c r="I120" s="45"/>
      <c r="J120" s="92" t="s">
        <v>358</v>
      </c>
      <c r="K120" s="86" t="s">
        <v>359</v>
      </c>
      <c r="L120" s="84"/>
      <c r="M120" s="87" t="s">
        <v>360</v>
      </c>
      <c r="N120" s="50" t="s">
        <v>64</v>
      </c>
      <c r="O120" s="50" t="s">
        <v>64</v>
      </c>
      <c r="P120" s="50" t="s">
        <v>324</v>
      </c>
      <c r="Q120" s="51"/>
      <c r="R120" s="50" t="s">
        <v>56</v>
      </c>
      <c r="S120" s="52">
        <v>6921622</v>
      </c>
      <c r="T120" s="52"/>
      <c r="U120" s="52">
        <f t="shared" si="10"/>
        <v>6921622</v>
      </c>
      <c r="V120" s="50" t="s">
        <v>50</v>
      </c>
      <c r="W120" s="50" t="s">
        <v>51</v>
      </c>
      <c r="X120" s="51" t="s">
        <v>229</v>
      </c>
      <c r="Y120" s="50" t="s">
        <v>230</v>
      </c>
      <c r="Z120" s="53" t="s">
        <v>231</v>
      </c>
      <c r="AA120" s="54" t="s">
        <v>50</v>
      </c>
      <c r="AB120" s="1" t="str">
        <f>VLOOKUP(B120,[1]Hoja2!$A$2:$B$10,2,FALSE)</f>
        <v>DIMEN3</v>
      </c>
      <c r="AC120" s="1" t="str">
        <f t="shared" si="7"/>
        <v>PROYA</v>
      </c>
      <c r="AD120" s="1" t="str">
        <f t="shared" si="8"/>
        <v>PROYAPROD</v>
      </c>
      <c r="AE120" s="1" t="str">
        <f t="shared" si="9"/>
        <v>PROYAMHCP</v>
      </c>
    </row>
    <row r="121" spans="1:31" ht="60" customHeight="1">
      <c r="A121" s="43">
        <v>110</v>
      </c>
      <c r="B121" s="44" t="s">
        <v>35</v>
      </c>
      <c r="C121" s="45" t="s">
        <v>110</v>
      </c>
      <c r="D121" s="45" t="s">
        <v>140</v>
      </c>
      <c r="E121" s="92" t="s">
        <v>354</v>
      </c>
      <c r="F121" s="86" t="s">
        <v>355</v>
      </c>
      <c r="G121" s="46" t="s">
        <v>112</v>
      </c>
      <c r="H121" s="45"/>
      <c r="I121" s="45"/>
      <c r="J121" s="92" t="s">
        <v>356</v>
      </c>
      <c r="K121" s="86" t="s">
        <v>361</v>
      </c>
      <c r="L121" s="84"/>
      <c r="M121" s="87" t="s">
        <v>361</v>
      </c>
      <c r="N121" s="50" t="s">
        <v>64</v>
      </c>
      <c r="O121" s="50" t="s">
        <v>64</v>
      </c>
      <c r="P121" s="50" t="s">
        <v>324</v>
      </c>
      <c r="Q121" s="51"/>
      <c r="R121" s="50" t="s">
        <v>56</v>
      </c>
      <c r="S121" s="52">
        <v>20000000</v>
      </c>
      <c r="T121" s="52"/>
      <c r="U121" s="52">
        <f t="shared" si="10"/>
        <v>20000000</v>
      </c>
      <c r="V121" s="50" t="s">
        <v>50</v>
      </c>
      <c r="W121" s="50" t="s">
        <v>51</v>
      </c>
      <c r="X121" s="51" t="s">
        <v>229</v>
      </c>
      <c r="Y121" s="50" t="s">
        <v>230</v>
      </c>
      <c r="Z121" s="53" t="s">
        <v>231</v>
      </c>
      <c r="AA121" s="54" t="s">
        <v>50</v>
      </c>
      <c r="AB121" s="1" t="str">
        <f>VLOOKUP(B121,[1]Hoja2!$A$2:$B$10,2,FALSE)</f>
        <v>DIMEN3</v>
      </c>
      <c r="AC121" s="1" t="str">
        <f t="shared" si="7"/>
        <v>PROYA</v>
      </c>
      <c r="AD121" s="1" t="str">
        <f t="shared" si="8"/>
        <v>PROYAPROD</v>
      </c>
      <c r="AE121" s="1" t="str">
        <f t="shared" si="9"/>
        <v>PROYAMHCP</v>
      </c>
    </row>
    <row r="122" spans="1:31" ht="60" customHeight="1">
      <c r="A122" s="43">
        <v>111</v>
      </c>
      <c r="B122" s="44" t="s">
        <v>35</v>
      </c>
      <c r="C122" s="45" t="s">
        <v>110</v>
      </c>
      <c r="D122" s="45" t="s">
        <v>140</v>
      </c>
      <c r="E122" s="92" t="s">
        <v>362</v>
      </c>
      <c r="F122" s="86" t="s">
        <v>363</v>
      </c>
      <c r="G122" s="46" t="s">
        <v>112</v>
      </c>
      <c r="H122" s="45"/>
      <c r="I122" s="45"/>
      <c r="J122" s="92"/>
      <c r="K122" s="86" t="s">
        <v>364</v>
      </c>
      <c r="L122" s="100"/>
      <c r="M122" s="87" t="s">
        <v>364</v>
      </c>
      <c r="N122" s="50" t="s">
        <v>64</v>
      </c>
      <c r="O122" s="50" t="s">
        <v>64</v>
      </c>
      <c r="P122" s="50" t="s">
        <v>324</v>
      </c>
      <c r="Q122" s="51"/>
      <c r="R122" s="50" t="s">
        <v>56</v>
      </c>
      <c r="S122" s="52">
        <v>1261365</v>
      </c>
      <c r="T122" s="52"/>
      <c r="U122" s="52">
        <f t="shared" si="10"/>
        <v>1261365</v>
      </c>
      <c r="V122" s="50" t="s">
        <v>50</v>
      </c>
      <c r="W122" s="50" t="s">
        <v>51</v>
      </c>
      <c r="X122" s="51" t="s">
        <v>229</v>
      </c>
      <c r="Y122" s="50" t="s">
        <v>230</v>
      </c>
      <c r="Z122" s="53" t="s">
        <v>231</v>
      </c>
      <c r="AA122" s="54" t="s">
        <v>50</v>
      </c>
      <c r="AB122" s="1" t="str">
        <f>VLOOKUP(B122,[1]Hoja2!$A$2:$B$10,2,FALSE)</f>
        <v>DIMEN3</v>
      </c>
      <c r="AC122" s="1" t="str">
        <f t="shared" si="7"/>
        <v>PROYA</v>
      </c>
      <c r="AD122" s="1" t="str">
        <f t="shared" si="8"/>
        <v>PROYAPROD</v>
      </c>
      <c r="AE122" s="1" t="str">
        <f t="shared" si="9"/>
        <v>PROYAMHCP</v>
      </c>
    </row>
    <row r="123" spans="1:31" ht="60" customHeight="1">
      <c r="A123" s="43">
        <v>112</v>
      </c>
      <c r="B123" s="44" t="s">
        <v>35</v>
      </c>
      <c r="C123" s="45" t="s">
        <v>110</v>
      </c>
      <c r="D123" s="45" t="s">
        <v>140</v>
      </c>
      <c r="E123" s="97" t="s">
        <v>297</v>
      </c>
      <c r="F123" s="89" t="s">
        <v>315</v>
      </c>
      <c r="G123" s="46" t="s">
        <v>112</v>
      </c>
      <c r="H123" s="45"/>
      <c r="I123" s="45"/>
      <c r="J123" s="97" t="s">
        <v>297</v>
      </c>
      <c r="K123" s="86" t="s">
        <v>365</v>
      </c>
      <c r="L123" s="100"/>
      <c r="M123" s="87" t="s">
        <v>365</v>
      </c>
      <c r="N123" s="50" t="s">
        <v>64</v>
      </c>
      <c r="O123" s="50" t="s">
        <v>64</v>
      </c>
      <c r="P123" s="50" t="s">
        <v>324</v>
      </c>
      <c r="Q123" s="51"/>
      <c r="R123" s="50" t="s">
        <v>56</v>
      </c>
      <c r="S123" s="52">
        <v>2041272</v>
      </c>
      <c r="T123" s="52"/>
      <c r="U123" s="52">
        <f t="shared" si="10"/>
        <v>2041272</v>
      </c>
      <c r="V123" s="50" t="s">
        <v>50</v>
      </c>
      <c r="W123" s="50" t="s">
        <v>51</v>
      </c>
      <c r="X123" s="51" t="s">
        <v>229</v>
      </c>
      <c r="Y123" s="50" t="s">
        <v>230</v>
      </c>
      <c r="Z123" s="53" t="s">
        <v>231</v>
      </c>
      <c r="AA123" s="54" t="s">
        <v>50</v>
      </c>
      <c r="AB123" s="1" t="str">
        <f>VLOOKUP(B123,[1]Hoja2!$A$2:$B$10,2,FALSE)</f>
        <v>DIMEN3</v>
      </c>
      <c r="AC123" s="1" t="str">
        <f t="shared" si="7"/>
        <v>PROYA</v>
      </c>
      <c r="AD123" s="1" t="str">
        <f t="shared" si="8"/>
        <v>PROYAPROD</v>
      </c>
      <c r="AE123" s="1" t="str">
        <f t="shared" si="9"/>
        <v>PROYAMHCP</v>
      </c>
    </row>
    <row r="124" spans="1:31" ht="60" customHeight="1">
      <c r="A124" s="43">
        <v>113</v>
      </c>
      <c r="B124" s="44" t="s">
        <v>35</v>
      </c>
      <c r="C124" s="45" t="s">
        <v>110</v>
      </c>
      <c r="D124" s="45" t="s">
        <v>140</v>
      </c>
      <c r="E124" s="97" t="s">
        <v>243</v>
      </c>
      <c r="F124" s="89" t="s">
        <v>244</v>
      </c>
      <c r="G124" s="46" t="s">
        <v>112</v>
      </c>
      <c r="H124" s="45"/>
      <c r="I124" s="45"/>
      <c r="J124" s="97" t="s">
        <v>243</v>
      </c>
      <c r="K124" s="86" t="s">
        <v>365</v>
      </c>
      <c r="L124" s="100"/>
      <c r="M124" s="87" t="s">
        <v>365</v>
      </c>
      <c r="N124" s="50" t="s">
        <v>64</v>
      </c>
      <c r="O124" s="50" t="s">
        <v>64</v>
      </c>
      <c r="P124" s="50" t="s">
        <v>324</v>
      </c>
      <c r="Q124" s="51"/>
      <c r="R124" s="50" t="s">
        <v>56</v>
      </c>
      <c r="S124" s="52">
        <v>2015075.9999999998</v>
      </c>
      <c r="T124" s="52"/>
      <c r="U124" s="52">
        <f t="shared" si="10"/>
        <v>2015075.9999999998</v>
      </c>
      <c r="V124" s="50" t="s">
        <v>50</v>
      </c>
      <c r="W124" s="50" t="s">
        <v>51</v>
      </c>
      <c r="X124" s="51" t="s">
        <v>229</v>
      </c>
      <c r="Y124" s="50" t="s">
        <v>230</v>
      </c>
      <c r="Z124" s="53" t="s">
        <v>231</v>
      </c>
      <c r="AA124" s="54" t="s">
        <v>50</v>
      </c>
      <c r="AB124" s="1" t="str">
        <f>VLOOKUP(B124,[1]Hoja2!$A$2:$B$10,2,FALSE)</f>
        <v>DIMEN3</v>
      </c>
      <c r="AC124" s="1" t="str">
        <f t="shared" si="7"/>
        <v>PROYA</v>
      </c>
      <c r="AD124" s="1" t="str">
        <f t="shared" si="8"/>
        <v>PROYAPROD</v>
      </c>
      <c r="AE124" s="1" t="str">
        <f t="shared" si="9"/>
        <v>PROYAMHCP</v>
      </c>
    </row>
    <row r="125" spans="1:31" ht="60" customHeight="1">
      <c r="A125" s="43">
        <v>114</v>
      </c>
      <c r="B125" s="44" t="s">
        <v>35</v>
      </c>
      <c r="C125" s="45" t="s">
        <v>110</v>
      </c>
      <c r="D125" s="45" t="s">
        <v>140</v>
      </c>
      <c r="E125" s="97" t="s">
        <v>246</v>
      </c>
      <c r="F125" s="89" t="s">
        <v>247</v>
      </c>
      <c r="G125" s="46" t="s">
        <v>112</v>
      </c>
      <c r="H125" s="45"/>
      <c r="I125" s="45"/>
      <c r="J125" s="97" t="s">
        <v>246</v>
      </c>
      <c r="K125" s="86" t="s">
        <v>365</v>
      </c>
      <c r="L125" s="100"/>
      <c r="M125" s="87" t="s">
        <v>365</v>
      </c>
      <c r="N125" s="50" t="s">
        <v>64</v>
      </c>
      <c r="O125" s="50" t="s">
        <v>64</v>
      </c>
      <c r="P125" s="50" t="s">
        <v>324</v>
      </c>
      <c r="Q125" s="51"/>
      <c r="R125" s="50" t="s">
        <v>56</v>
      </c>
      <c r="S125" s="52">
        <v>1881030</v>
      </c>
      <c r="T125" s="52"/>
      <c r="U125" s="52">
        <f t="shared" si="10"/>
        <v>1881030</v>
      </c>
      <c r="V125" s="50" t="s">
        <v>50</v>
      </c>
      <c r="W125" s="50" t="s">
        <v>51</v>
      </c>
      <c r="X125" s="51" t="s">
        <v>229</v>
      </c>
      <c r="Y125" s="50" t="s">
        <v>230</v>
      </c>
      <c r="Z125" s="53" t="s">
        <v>231</v>
      </c>
      <c r="AA125" s="54" t="s">
        <v>50</v>
      </c>
      <c r="AB125" s="1" t="str">
        <f>VLOOKUP(B125,[1]Hoja2!$A$2:$B$10,2,FALSE)</f>
        <v>DIMEN3</v>
      </c>
      <c r="AC125" s="1" t="str">
        <f t="shared" si="7"/>
        <v>PROYA</v>
      </c>
      <c r="AD125" s="1" t="str">
        <f t="shared" si="8"/>
        <v>PROYAPROD</v>
      </c>
      <c r="AE125" s="1" t="str">
        <f t="shared" si="9"/>
        <v>PROYAMHCP</v>
      </c>
    </row>
    <row r="126" spans="1:31" ht="60" customHeight="1">
      <c r="A126" s="43">
        <v>115</v>
      </c>
      <c r="B126" s="44" t="s">
        <v>35</v>
      </c>
      <c r="C126" s="45" t="s">
        <v>110</v>
      </c>
      <c r="D126" s="45" t="s">
        <v>140</v>
      </c>
      <c r="E126" s="97" t="s">
        <v>335</v>
      </c>
      <c r="F126" s="89" t="s">
        <v>336</v>
      </c>
      <c r="G126" s="46" t="s">
        <v>112</v>
      </c>
      <c r="H126" s="45"/>
      <c r="I126" s="45"/>
      <c r="J126" s="97" t="s">
        <v>335</v>
      </c>
      <c r="K126" s="86" t="s">
        <v>365</v>
      </c>
      <c r="L126" s="100"/>
      <c r="M126" s="87" t="s">
        <v>365</v>
      </c>
      <c r="N126" s="50" t="s">
        <v>64</v>
      </c>
      <c r="O126" s="50" t="s">
        <v>64</v>
      </c>
      <c r="P126" s="50" t="s">
        <v>324</v>
      </c>
      <c r="Q126" s="51"/>
      <c r="R126" s="50" t="s">
        <v>56</v>
      </c>
      <c r="S126" s="52">
        <v>1287062</v>
      </c>
      <c r="T126" s="52"/>
      <c r="U126" s="52">
        <f t="shared" si="10"/>
        <v>1287062</v>
      </c>
      <c r="V126" s="50" t="s">
        <v>50</v>
      </c>
      <c r="W126" s="50" t="s">
        <v>51</v>
      </c>
      <c r="X126" s="51" t="s">
        <v>229</v>
      </c>
      <c r="Y126" s="50" t="s">
        <v>230</v>
      </c>
      <c r="Z126" s="53" t="s">
        <v>231</v>
      </c>
      <c r="AA126" s="54" t="s">
        <v>50</v>
      </c>
      <c r="AB126" s="1" t="str">
        <f>VLOOKUP(B126,[1]Hoja2!$A$2:$B$10,2,FALSE)</f>
        <v>DIMEN3</v>
      </c>
      <c r="AC126" s="1" t="str">
        <f t="shared" si="7"/>
        <v>PROYA</v>
      </c>
      <c r="AD126" s="1" t="str">
        <f t="shared" si="8"/>
        <v>PROYAPROD</v>
      </c>
      <c r="AE126" s="1" t="str">
        <f t="shared" si="9"/>
        <v>PROYAMHCP</v>
      </c>
    </row>
    <row r="127" spans="1:31" ht="60" customHeight="1">
      <c r="A127" s="43">
        <v>116</v>
      </c>
      <c r="B127" s="44" t="s">
        <v>35</v>
      </c>
      <c r="C127" s="45" t="s">
        <v>110</v>
      </c>
      <c r="D127" s="45" t="s">
        <v>140</v>
      </c>
      <c r="E127" s="97" t="s">
        <v>252</v>
      </c>
      <c r="F127" s="89" t="s">
        <v>253</v>
      </c>
      <c r="G127" s="46" t="s">
        <v>112</v>
      </c>
      <c r="H127" s="45"/>
      <c r="I127" s="45"/>
      <c r="J127" s="97" t="s">
        <v>252</v>
      </c>
      <c r="K127" s="86" t="s">
        <v>365</v>
      </c>
      <c r="L127" s="100"/>
      <c r="M127" s="87" t="s">
        <v>365</v>
      </c>
      <c r="N127" s="50" t="s">
        <v>64</v>
      </c>
      <c r="O127" s="50" t="s">
        <v>64</v>
      </c>
      <c r="P127" s="50" t="s">
        <v>324</v>
      </c>
      <c r="Q127" s="51"/>
      <c r="R127" s="50" t="s">
        <v>56</v>
      </c>
      <c r="S127" s="52">
        <v>2475039</v>
      </c>
      <c r="T127" s="52"/>
      <c r="U127" s="52">
        <f t="shared" si="10"/>
        <v>2475039</v>
      </c>
      <c r="V127" s="50" t="s">
        <v>50</v>
      </c>
      <c r="W127" s="50" t="s">
        <v>51</v>
      </c>
      <c r="X127" s="51" t="s">
        <v>229</v>
      </c>
      <c r="Y127" s="50" t="s">
        <v>230</v>
      </c>
      <c r="Z127" s="53" t="s">
        <v>231</v>
      </c>
      <c r="AA127" s="54" t="s">
        <v>50</v>
      </c>
      <c r="AB127" s="1" t="str">
        <f>VLOOKUP(B127,[1]Hoja2!$A$2:$B$10,2,FALSE)</f>
        <v>DIMEN3</v>
      </c>
      <c r="AC127" s="1" t="str">
        <f t="shared" si="7"/>
        <v>PROYA</v>
      </c>
      <c r="AD127" s="1" t="str">
        <f t="shared" si="8"/>
        <v>PROYAPROD</v>
      </c>
      <c r="AE127" s="1" t="str">
        <f t="shared" si="9"/>
        <v>PROYAMHCP</v>
      </c>
    </row>
    <row r="128" spans="1:31" ht="60" customHeight="1">
      <c r="A128" s="43">
        <v>117</v>
      </c>
      <c r="B128" s="44" t="s">
        <v>35</v>
      </c>
      <c r="C128" s="45" t="s">
        <v>110</v>
      </c>
      <c r="D128" s="45" t="s">
        <v>140</v>
      </c>
      <c r="E128" s="97" t="s">
        <v>366</v>
      </c>
      <c r="F128" s="89" t="s">
        <v>367</v>
      </c>
      <c r="G128" s="46" t="s">
        <v>112</v>
      </c>
      <c r="H128" s="45"/>
      <c r="I128" s="45"/>
      <c r="J128" s="97" t="s">
        <v>366</v>
      </c>
      <c r="K128" s="86" t="s">
        <v>365</v>
      </c>
      <c r="L128" s="100"/>
      <c r="M128" s="87" t="s">
        <v>365</v>
      </c>
      <c r="N128" s="50" t="s">
        <v>64</v>
      </c>
      <c r="O128" s="50" t="s">
        <v>64</v>
      </c>
      <c r="P128" s="50" t="s">
        <v>324</v>
      </c>
      <c r="Q128" s="51"/>
      <c r="R128" s="50" t="s">
        <v>56</v>
      </c>
      <c r="S128" s="52">
        <v>2475039</v>
      </c>
      <c r="T128" s="52"/>
      <c r="U128" s="52">
        <f t="shared" si="10"/>
        <v>2475039</v>
      </c>
      <c r="V128" s="50" t="s">
        <v>50</v>
      </c>
      <c r="W128" s="50" t="s">
        <v>51</v>
      </c>
      <c r="X128" s="51" t="s">
        <v>229</v>
      </c>
      <c r="Y128" s="50" t="s">
        <v>230</v>
      </c>
      <c r="Z128" s="53" t="s">
        <v>231</v>
      </c>
      <c r="AA128" s="54" t="s">
        <v>50</v>
      </c>
      <c r="AB128" s="1" t="str">
        <f>VLOOKUP(B128,[1]Hoja2!$A$2:$B$10,2,FALSE)</f>
        <v>DIMEN3</v>
      </c>
      <c r="AC128" s="1" t="str">
        <f t="shared" si="7"/>
        <v>PROYA</v>
      </c>
      <c r="AD128" s="1" t="str">
        <f t="shared" si="8"/>
        <v>PROYAPROD</v>
      </c>
      <c r="AE128" s="1" t="str">
        <f t="shared" si="9"/>
        <v>PROYAMHCP</v>
      </c>
    </row>
    <row r="129" spans="1:31" ht="60" customHeight="1">
      <c r="A129" s="43">
        <v>118</v>
      </c>
      <c r="B129" s="44" t="s">
        <v>35</v>
      </c>
      <c r="C129" s="45" t="s">
        <v>110</v>
      </c>
      <c r="D129" s="92" t="s">
        <v>140</v>
      </c>
      <c r="E129" s="101" t="s">
        <v>255</v>
      </c>
      <c r="F129" s="86" t="s">
        <v>256</v>
      </c>
      <c r="G129" s="46" t="s">
        <v>112</v>
      </c>
      <c r="H129" s="45"/>
      <c r="I129" s="45"/>
      <c r="J129" s="92" t="s">
        <v>257</v>
      </c>
      <c r="K129" s="86" t="s">
        <v>365</v>
      </c>
      <c r="L129" s="84"/>
      <c r="M129" s="87" t="s">
        <v>365</v>
      </c>
      <c r="N129" s="50" t="s">
        <v>64</v>
      </c>
      <c r="O129" s="50" t="s">
        <v>64</v>
      </c>
      <c r="P129" s="50" t="s">
        <v>324</v>
      </c>
      <c r="Q129" s="51"/>
      <c r="R129" s="50" t="s">
        <v>56</v>
      </c>
      <c r="S129" s="52">
        <v>3118570</v>
      </c>
      <c r="T129" s="52"/>
      <c r="U129" s="52">
        <f t="shared" si="10"/>
        <v>3118570</v>
      </c>
      <c r="V129" s="50" t="s">
        <v>50</v>
      </c>
      <c r="W129" s="50" t="s">
        <v>51</v>
      </c>
      <c r="X129" s="51" t="s">
        <v>229</v>
      </c>
      <c r="Y129" s="50" t="s">
        <v>230</v>
      </c>
      <c r="Z129" s="53" t="s">
        <v>231</v>
      </c>
      <c r="AA129" s="54" t="s">
        <v>50</v>
      </c>
      <c r="AB129" s="1" t="str">
        <f>VLOOKUP(B129,[1]Hoja2!$A$2:$B$10,2,FALSE)</f>
        <v>DIMEN3</v>
      </c>
      <c r="AC129" s="1" t="str">
        <f t="shared" si="7"/>
        <v>PROYA</v>
      </c>
      <c r="AD129" s="1" t="str">
        <f t="shared" si="8"/>
        <v>PROYAPROD</v>
      </c>
      <c r="AE129" s="1" t="str">
        <f t="shared" si="9"/>
        <v>PROYAMHCP</v>
      </c>
    </row>
    <row r="130" spans="1:31" ht="60" customHeight="1">
      <c r="A130" s="43">
        <v>119</v>
      </c>
      <c r="B130" s="44" t="s">
        <v>35</v>
      </c>
      <c r="C130" s="45" t="s">
        <v>110</v>
      </c>
      <c r="D130" s="92" t="s">
        <v>140</v>
      </c>
      <c r="E130" s="45" t="s">
        <v>166</v>
      </c>
      <c r="F130" s="102" t="s">
        <v>304</v>
      </c>
      <c r="G130" s="46" t="s">
        <v>112</v>
      </c>
      <c r="H130" s="45"/>
      <c r="I130" s="45"/>
      <c r="J130" s="45" t="s">
        <v>166</v>
      </c>
      <c r="K130" s="102" t="s">
        <v>304</v>
      </c>
      <c r="L130" s="79" t="s">
        <v>94</v>
      </c>
      <c r="M130" s="82" t="s">
        <v>368</v>
      </c>
      <c r="N130" s="50" t="s">
        <v>46</v>
      </c>
      <c r="O130" s="50" t="s">
        <v>46</v>
      </c>
      <c r="P130" s="50" t="s">
        <v>164</v>
      </c>
      <c r="Q130" s="51" t="s">
        <v>60</v>
      </c>
      <c r="R130" s="50" t="s">
        <v>56</v>
      </c>
      <c r="S130" s="52">
        <v>2000000</v>
      </c>
      <c r="T130" s="52"/>
      <c r="U130" s="52">
        <f t="shared" si="10"/>
        <v>2000000</v>
      </c>
      <c r="V130" s="50" t="s">
        <v>50</v>
      </c>
      <c r="W130" s="50" t="s">
        <v>51</v>
      </c>
      <c r="X130" s="51" t="s">
        <v>229</v>
      </c>
      <c r="Y130" s="50" t="s">
        <v>230</v>
      </c>
      <c r="Z130" s="53" t="s">
        <v>231</v>
      </c>
      <c r="AA130" s="54" t="s">
        <v>55</v>
      </c>
      <c r="AB130" s="1" t="str">
        <f>VLOOKUP(B130,[1]Hoja2!$A$2:$B$10,2,FALSE)</f>
        <v>DIMEN3</v>
      </c>
      <c r="AC130" s="1" t="str">
        <f t="shared" si="7"/>
        <v>PROYA</v>
      </c>
      <c r="AD130" s="1" t="str">
        <f t="shared" si="8"/>
        <v>PROYAPROD</v>
      </c>
      <c r="AE130" s="1" t="str">
        <f t="shared" si="9"/>
        <v>PROYAMHCP</v>
      </c>
    </row>
    <row r="131" spans="1:31" ht="60" customHeight="1">
      <c r="A131" s="43">
        <v>120</v>
      </c>
      <c r="B131" s="44" t="s">
        <v>35</v>
      </c>
      <c r="C131" s="45" t="s">
        <v>110</v>
      </c>
      <c r="D131" s="45" t="s">
        <v>140</v>
      </c>
      <c r="E131" s="97" t="s">
        <v>297</v>
      </c>
      <c r="F131" s="89" t="s">
        <v>315</v>
      </c>
      <c r="G131" s="46" t="s">
        <v>112</v>
      </c>
      <c r="H131" s="45"/>
      <c r="I131" s="45"/>
      <c r="J131" s="97" t="s">
        <v>297</v>
      </c>
      <c r="K131" s="89" t="s">
        <v>315</v>
      </c>
      <c r="L131" s="79" t="s">
        <v>94</v>
      </c>
      <c r="M131" s="82" t="s">
        <v>369</v>
      </c>
      <c r="N131" s="50" t="s">
        <v>46</v>
      </c>
      <c r="O131" s="50" t="s">
        <v>46</v>
      </c>
      <c r="P131" s="50" t="s">
        <v>164</v>
      </c>
      <c r="Q131" s="51" t="s">
        <v>60</v>
      </c>
      <c r="R131" s="50" t="s">
        <v>56</v>
      </c>
      <c r="S131" s="52">
        <v>5000000</v>
      </c>
      <c r="T131" s="52"/>
      <c r="U131" s="52">
        <f t="shared" si="10"/>
        <v>5000000</v>
      </c>
      <c r="V131" s="50" t="s">
        <v>50</v>
      </c>
      <c r="W131" s="50" t="s">
        <v>51</v>
      </c>
      <c r="X131" s="51" t="s">
        <v>229</v>
      </c>
      <c r="Y131" s="50" t="s">
        <v>230</v>
      </c>
      <c r="Z131" s="53" t="s">
        <v>231</v>
      </c>
      <c r="AA131" s="54" t="s">
        <v>55</v>
      </c>
      <c r="AB131" s="1" t="str">
        <f>VLOOKUP(B131,[1]Hoja2!$A$2:$B$10,2,FALSE)</f>
        <v>DIMEN3</v>
      </c>
      <c r="AC131" s="1" t="str">
        <f t="shared" si="7"/>
        <v>PROYA</v>
      </c>
      <c r="AD131" s="1" t="str">
        <f t="shared" si="8"/>
        <v>PROYAPROD</v>
      </c>
      <c r="AE131" s="1" t="str">
        <f t="shared" si="9"/>
        <v>PROYAMHCP</v>
      </c>
    </row>
    <row r="132" spans="1:31" ht="60" customHeight="1">
      <c r="A132" s="43">
        <v>121</v>
      </c>
      <c r="B132" s="44" t="s">
        <v>35</v>
      </c>
      <c r="C132" s="45" t="s">
        <v>110</v>
      </c>
      <c r="D132" s="45" t="s">
        <v>37</v>
      </c>
      <c r="E132" s="45" t="s">
        <v>111</v>
      </c>
      <c r="F132" s="46" t="str">
        <f>IFERROR(VLOOKUP(E132,[1]Hoja2!F121:G144,2,FALSE),"")</f>
        <v/>
      </c>
      <c r="G132" s="46" t="s">
        <v>112</v>
      </c>
      <c r="H132" s="45" t="s">
        <v>113</v>
      </c>
      <c r="I132" s="45" t="s">
        <v>114</v>
      </c>
      <c r="J132" s="60" t="s">
        <v>92</v>
      </c>
      <c r="K132" s="55"/>
      <c r="L132" s="84" t="s">
        <v>370</v>
      </c>
      <c r="M132" s="85" t="s">
        <v>371</v>
      </c>
      <c r="N132" s="50"/>
      <c r="O132" s="50"/>
      <c r="P132" s="50"/>
      <c r="Q132" s="51"/>
      <c r="R132" s="50" t="s">
        <v>56</v>
      </c>
      <c r="S132" s="52">
        <f>28202184+3890846-6600240</f>
        <v>25492790</v>
      </c>
      <c r="T132" s="52"/>
      <c r="U132" s="52">
        <f t="shared" si="10"/>
        <v>25492790</v>
      </c>
      <c r="V132" s="50" t="s">
        <v>50</v>
      </c>
      <c r="W132" s="50" t="s">
        <v>51</v>
      </c>
      <c r="X132" s="51" t="s">
        <v>372</v>
      </c>
      <c r="Y132" s="50" t="s">
        <v>373</v>
      </c>
      <c r="Z132" s="53" t="s">
        <v>132</v>
      </c>
      <c r="AA132" s="54" t="s">
        <v>50</v>
      </c>
      <c r="AB132" s="1" t="str">
        <f>VLOOKUP(B132,[1]Hoja2!$A$2:$B$10,2,FALSE)</f>
        <v>DIMEN3</v>
      </c>
      <c r="AC132" s="1" t="str">
        <f t="shared" si="7"/>
        <v>PROY3</v>
      </c>
      <c r="AD132" s="1" t="str">
        <f t="shared" si="8"/>
        <v>PROY3PROD2299060</v>
      </c>
      <c r="AE132" s="1" t="str">
        <f t="shared" si="9"/>
        <v>PROY3MHCP</v>
      </c>
    </row>
    <row r="133" spans="1:31" ht="60" customHeight="1">
      <c r="A133" s="43">
        <v>122</v>
      </c>
      <c r="B133" s="44" t="s">
        <v>35</v>
      </c>
      <c r="C133" s="45" t="s">
        <v>110</v>
      </c>
      <c r="D133" s="45" t="s">
        <v>37</v>
      </c>
      <c r="E133" s="45" t="s">
        <v>38</v>
      </c>
      <c r="F133" s="46" t="str">
        <f>IFERROR(VLOOKUP(E133,[1]Hoja2!F121:G144,2,FALSE),"")</f>
        <v/>
      </c>
      <c r="G133" s="46" t="s">
        <v>112</v>
      </c>
      <c r="H133" s="92" t="s">
        <v>225</v>
      </c>
      <c r="I133" s="92" t="s">
        <v>226</v>
      </c>
      <c r="J133" s="45"/>
      <c r="K133" s="55"/>
      <c r="L133" s="98" t="s">
        <v>374</v>
      </c>
      <c r="M133" s="85" t="s">
        <v>371</v>
      </c>
      <c r="N133" s="50"/>
      <c r="O133" s="50"/>
      <c r="P133" s="50"/>
      <c r="Q133" s="51"/>
      <c r="R133" s="50" t="s">
        <v>56</v>
      </c>
      <c r="S133" s="52">
        <v>16647564</v>
      </c>
      <c r="T133" s="52"/>
      <c r="U133" s="52">
        <f t="shared" si="10"/>
        <v>16647564</v>
      </c>
      <c r="V133" s="50" t="s">
        <v>50</v>
      </c>
      <c r="W133" s="50" t="s">
        <v>51</v>
      </c>
      <c r="X133" s="51" t="s">
        <v>372</v>
      </c>
      <c r="Y133" s="50" t="s">
        <v>373</v>
      </c>
      <c r="Z133" s="53" t="s">
        <v>132</v>
      </c>
      <c r="AA133" s="54" t="s">
        <v>50</v>
      </c>
      <c r="AB133" s="1" t="str">
        <f>VLOOKUP(B133,[1]Hoja2!$A$2:$B$10,2,FALSE)</f>
        <v>DIMEN3</v>
      </c>
      <c r="AC133" s="1" t="str">
        <f t="shared" si="7"/>
        <v>PROY4</v>
      </c>
      <c r="AD133" s="1" t="str">
        <f t="shared" si="8"/>
        <v>PROY4PROD2299016</v>
      </c>
      <c r="AE133" s="1" t="str">
        <f t="shared" si="9"/>
        <v>PROY4MHCP</v>
      </c>
    </row>
    <row r="134" spans="1:31" ht="60" customHeight="1">
      <c r="A134" s="43">
        <v>123</v>
      </c>
      <c r="B134" s="44" t="s">
        <v>35</v>
      </c>
      <c r="C134" s="45" t="s">
        <v>110</v>
      </c>
      <c r="D134" s="45" t="s">
        <v>140</v>
      </c>
      <c r="E134" s="92" t="s">
        <v>166</v>
      </c>
      <c r="F134" s="86" t="s">
        <v>304</v>
      </c>
      <c r="G134" s="46"/>
      <c r="H134" s="45"/>
      <c r="I134" s="45"/>
      <c r="J134" s="92" t="s">
        <v>92</v>
      </c>
      <c r="K134" s="86"/>
      <c r="L134" s="84" t="s">
        <v>375</v>
      </c>
      <c r="M134" s="85" t="s">
        <v>371</v>
      </c>
      <c r="N134" s="50"/>
      <c r="O134" s="50"/>
      <c r="P134" s="50"/>
      <c r="Q134" s="51"/>
      <c r="R134" s="50" t="s">
        <v>56</v>
      </c>
      <c r="S134" s="52">
        <v>41286677</v>
      </c>
      <c r="T134" s="52"/>
      <c r="U134" s="52">
        <f t="shared" si="10"/>
        <v>41286677</v>
      </c>
      <c r="V134" s="50" t="s">
        <v>50</v>
      </c>
      <c r="W134" s="50" t="s">
        <v>51</v>
      </c>
      <c r="X134" s="51" t="s">
        <v>372</v>
      </c>
      <c r="Y134" s="50" t="s">
        <v>373</v>
      </c>
      <c r="Z134" s="53" t="s">
        <v>132</v>
      </c>
      <c r="AA134" s="54" t="s">
        <v>50</v>
      </c>
      <c r="AB134" s="1" t="str">
        <f>VLOOKUP(B134,[1]Hoja2!$A$2:$B$10,2,FALSE)</f>
        <v>DIMEN3</v>
      </c>
      <c r="AC134" s="1" t="str">
        <f t="shared" si="7"/>
        <v>PROYA</v>
      </c>
      <c r="AD134" s="1" t="str">
        <f t="shared" si="8"/>
        <v>PROYAPROD</v>
      </c>
      <c r="AE134" s="1" t="str">
        <f t="shared" si="9"/>
        <v>PROYAMHCP</v>
      </c>
    </row>
    <row r="135" spans="1:31" ht="60" customHeight="1">
      <c r="A135" s="43">
        <v>124</v>
      </c>
      <c r="B135" s="103" t="s">
        <v>376</v>
      </c>
      <c r="C135" s="103" t="s">
        <v>377</v>
      </c>
      <c r="D135" s="104" t="s">
        <v>37</v>
      </c>
      <c r="E135" s="104" t="s">
        <v>378</v>
      </c>
      <c r="F135" s="105" t="s">
        <v>379</v>
      </c>
      <c r="G135" s="106" t="s">
        <v>112</v>
      </c>
      <c r="H135" s="104" t="s">
        <v>380</v>
      </c>
      <c r="I135" s="104" t="s">
        <v>381</v>
      </c>
      <c r="J135" s="104" t="s">
        <v>92</v>
      </c>
      <c r="K135" s="107" t="s">
        <v>382</v>
      </c>
      <c r="L135" s="108">
        <v>80111600</v>
      </c>
      <c r="M135" s="109" t="s">
        <v>383</v>
      </c>
      <c r="N135" s="110" t="s">
        <v>64</v>
      </c>
      <c r="O135" s="110" t="s">
        <v>64</v>
      </c>
      <c r="P135" s="111">
        <v>4</v>
      </c>
      <c r="Q135" s="112" t="s">
        <v>97</v>
      </c>
      <c r="R135" s="110" t="s">
        <v>56</v>
      </c>
      <c r="S135" s="113">
        <f t="shared" ref="S135:S180" si="11">+T135*P135</f>
        <v>12516000</v>
      </c>
      <c r="T135" s="113">
        <v>3129000</v>
      </c>
      <c r="U135" s="113">
        <f>+S135</f>
        <v>12516000</v>
      </c>
      <c r="V135" s="114" t="s">
        <v>50</v>
      </c>
      <c r="W135" s="114" t="s">
        <v>51</v>
      </c>
      <c r="X135" s="115" t="s">
        <v>384</v>
      </c>
      <c r="Y135" s="115" t="s">
        <v>385</v>
      </c>
      <c r="Z135" s="116" t="s">
        <v>386</v>
      </c>
      <c r="AA135" s="54" t="s">
        <v>55</v>
      </c>
      <c r="AB135" s="1" t="str">
        <f>VLOOKUP(B135,[1]Hoja2!$A$2:$B$10,2,FALSE)</f>
        <v>DIMEN2B</v>
      </c>
      <c r="AC135" s="1" t="str">
        <f t="shared" si="7"/>
        <v>PROY1</v>
      </c>
      <c r="AD135" s="1" t="str">
        <f t="shared" si="8"/>
        <v>PROY1PROD2203018</v>
      </c>
      <c r="AE135" s="1" t="str">
        <f t="shared" si="9"/>
        <v>PROY1MHCP</v>
      </c>
    </row>
    <row r="136" spans="1:31" ht="60" customHeight="1">
      <c r="A136" s="43">
        <v>125</v>
      </c>
      <c r="B136" s="103" t="s">
        <v>376</v>
      </c>
      <c r="C136" s="103" t="s">
        <v>377</v>
      </c>
      <c r="D136" s="104" t="s">
        <v>37</v>
      </c>
      <c r="E136" s="104" t="s">
        <v>378</v>
      </c>
      <c r="F136" s="105" t="s">
        <v>379</v>
      </c>
      <c r="G136" s="106" t="s">
        <v>112</v>
      </c>
      <c r="H136" s="104" t="s">
        <v>380</v>
      </c>
      <c r="I136" s="104" t="s">
        <v>381</v>
      </c>
      <c r="J136" s="104" t="s">
        <v>92</v>
      </c>
      <c r="K136" s="107" t="s">
        <v>382</v>
      </c>
      <c r="L136" s="108">
        <v>80111600</v>
      </c>
      <c r="M136" s="109" t="s">
        <v>383</v>
      </c>
      <c r="N136" s="110" t="s">
        <v>99</v>
      </c>
      <c r="O136" s="110" t="s">
        <v>99</v>
      </c>
      <c r="P136" s="111">
        <v>7.5</v>
      </c>
      <c r="Q136" s="112" t="s">
        <v>97</v>
      </c>
      <c r="R136" s="110" t="s">
        <v>56</v>
      </c>
      <c r="S136" s="113">
        <f t="shared" si="11"/>
        <v>23467500</v>
      </c>
      <c r="T136" s="113">
        <v>3129000</v>
      </c>
      <c r="U136" s="113">
        <f>+S136</f>
        <v>23467500</v>
      </c>
      <c r="V136" s="114" t="s">
        <v>50</v>
      </c>
      <c r="W136" s="114" t="s">
        <v>51</v>
      </c>
      <c r="X136" s="115" t="s">
        <v>384</v>
      </c>
      <c r="Y136" s="115" t="s">
        <v>385</v>
      </c>
      <c r="Z136" s="116" t="s">
        <v>386</v>
      </c>
      <c r="AA136" s="54" t="s">
        <v>55</v>
      </c>
      <c r="AB136" s="1" t="str">
        <f>VLOOKUP(B136,[1]Hoja2!$A$2:$B$10,2,FALSE)</f>
        <v>DIMEN2B</v>
      </c>
      <c r="AC136" s="1" t="str">
        <f t="shared" si="7"/>
        <v>PROY1</v>
      </c>
      <c r="AD136" s="1" t="str">
        <f t="shared" si="8"/>
        <v>PROY1PROD2203018</v>
      </c>
      <c r="AE136" s="1" t="str">
        <f t="shared" si="9"/>
        <v>PROY1MHCP</v>
      </c>
    </row>
    <row r="137" spans="1:31" ht="60" customHeight="1">
      <c r="A137" s="43">
        <v>126</v>
      </c>
      <c r="B137" s="103" t="s">
        <v>376</v>
      </c>
      <c r="C137" s="103" t="s">
        <v>377</v>
      </c>
      <c r="D137" s="104" t="s">
        <v>37</v>
      </c>
      <c r="E137" s="104" t="s">
        <v>378</v>
      </c>
      <c r="F137" s="105" t="s">
        <v>379</v>
      </c>
      <c r="G137" s="106" t="s">
        <v>112</v>
      </c>
      <c r="H137" s="104" t="s">
        <v>387</v>
      </c>
      <c r="I137" s="104" t="s">
        <v>388</v>
      </c>
      <c r="J137" s="104" t="s">
        <v>92</v>
      </c>
      <c r="K137" s="117" t="s">
        <v>389</v>
      </c>
      <c r="L137" s="108">
        <v>80111600</v>
      </c>
      <c r="M137" s="109" t="s">
        <v>390</v>
      </c>
      <c r="N137" s="110" t="s">
        <v>64</v>
      </c>
      <c r="O137" s="110" t="s">
        <v>64</v>
      </c>
      <c r="P137" s="111">
        <v>4</v>
      </c>
      <c r="Q137" s="112" t="s">
        <v>97</v>
      </c>
      <c r="R137" s="110" t="s">
        <v>56</v>
      </c>
      <c r="S137" s="113">
        <f t="shared" si="11"/>
        <v>6930000</v>
      </c>
      <c r="T137" s="113">
        <v>1732500</v>
      </c>
      <c r="U137" s="113">
        <f>+S137</f>
        <v>6930000</v>
      </c>
      <c r="V137" s="114" t="s">
        <v>50</v>
      </c>
      <c r="W137" s="114"/>
      <c r="X137" s="115" t="s">
        <v>391</v>
      </c>
      <c r="Y137" s="115" t="s">
        <v>385</v>
      </c>
      <c r="Z137" s="116" t="s">
        <v>386</v>
      </c>
      <c r="AA137" s="54" t="s">
        <v>55</v>
      </c>
      <c r="AB137" s="1" t="str">
        <f>VLOOKUP(B137,[1]Hoja2!$A$2:$B$10,2,FALSE)</f>
        <v>DIMEN2B</v>
      </c>
      <c r="AC137" s="1" t="str">
        <f t="shared" si="7"/>
        <v>PROY1</v>
      </c>
      <c r="AD137" s="1" t="str">
        <f t="shared" si="8"/>
        <v>PROY1PROD2203023</v>
      </c>
      <c r="AE137" s="1" t="str">
        <f t="shared" si="9"/>
        <v>PROY1MHCP</v>
      </c>
    </row>
    <row r="138" spans="1:31" ht="60" customHeight="1">
      <c r="A138" s="43">
        <v>127</v>
      </c>
      <c r="B138" s="103" t="s">
        <v>376</v>
      </c>
      <c r="C138" s="103" t="s">
        <v>377</v>
      </c>
      <c r="D138" s="104" t="s">
        <v>37</v>
      </c>
      <c r="E138" s="104" t="s">
        <v>378</v>
      </c>
      <c r="F138" s="105" t="s">
        <v>379</v>
      </c>
      <c r="G138" s="106" t="s">
        <v>112</v>
      </c>
      <c r="H138" s="104" t="s">
        <v>387</v>
      </c>
      <c r="I138" s="104" t="s">
        <v>388</v>
      </c>
      <c r="J138" s="104" t="s">
        <v>92</v>
      </c>
      <c r="K138" s="117" t="s">
        <v>389</v>
      </c>
      <c r="L138" s="108">
        <v>80111600</v>
      </c>
      <c r="M138" s="109" t="s">
        <v>392</v>
      </c>
      <c r="N138" s="110" t="s">
        <v>99</v>
      </c>
      <c r="O138" s="110" t="s">
        <v>99</v>
      </c>
      <c r="P138" s="111">
        <v>7.5</v>
      </c>
      <c r="Q138" s="112" t="s">
        <v>97</v>
      </c>
      <c r="R138" s="110" t="s">
        <v>56</v>
      </c>
      <c r="S138" s="113">
        <f t="shared" si="11"/>
        <v>12993750</v>
      </c>
      <c r="T138" s="113">
        <v>1732500</v>
      </c>
      <c r="U138" s="113">
        <f>+S138</f>
        <v>12993750</v>
      </c>
      <c r="V138" s="114" t="s">
        <v>50</v>
      </c>
      <c r="W138" s="114"/>
      <c r="X138" s="115" t="s">
        <v>391</v>
      </c>
      <c r="Y138" s="115" t="s">
        <v>385</v>
      </c>
      <c r="Z138" s="116" t="s">
        <v>386</v>
      </c>
      <c r="AA138" s="54" t="s">
        <v>55</v>
      </c>
      <c r="AB138" s="1" t="str">
        <f>VLOOKUP(B138,[1]Hoja2!$A$2:$B$10,2,FALSE)</f>
        <v>DIMEN2B</v>
      </c>
      <c r="AC138" s="1" t="str">
        <f t="shared" si="7"/>
        <v>PROY1</v>
      </c>
      <c r="AD138" s="1" t="str">
        <f t="shared" si="8"/>
        <v>PROY1PROD2203023</v>
      </c>
      <c r="AE138" s="1" t="str">
        <f t="shared" si="9"/>
        <v>PROY1MHCP</v>
      </c>
    </row>
    <row r="139" spans="1:31" ht="60" customHeight="1">
      <c r="A139" s="43">
        <v>128</v>
      </c>
      <c r="B139" s="103" t="s">
        <v>376</v>
      </c>
      <c r="C139" s="103" t="s">
        <v>377</v>
      </c>
      <c r="D139" s="104" t="s">
        <v>37</v>
      </c>
      <c r="E139" s="104" t="s">
        <v>378</v>
      </c>
      <c r="F139" s="105" t="s">
        <v>379</v>
      </c>
      <c r="G139" s="106" t="s">
        <v>112</v>
      </c>
      <c r="H139" s="104" t="s">
        <v>387</v>
      </c>
      <c r="I139" s="104" t="s">
        <v>388</v>
      </c>
      <c r="J139" s="104" t="s">
        <v>92</v>
      </c>
      <c r="K139" s="117" t="s">
        <v>393</v>
      </c>
      <c r="L139" s="108">
        <v>80111600</v>
      </c>
      <c r="M139" s="109" t="s">
        <v>394</v>
      </c>
      <c r="N139" s="110" t="s">
        <v>64</v>
      </c>
      <c r="O139" s="110" t="s">
        <v>64</v>
      </c>
      <c r="P139" s="111">
        <v>4</v>
      </c>
      <c r="Q139" s="112" t="s">
        <v>97</v>
      </c>
      <c r="R139" s="110" t="s">
        <v>56</v>
      </c>
      <c r="S139" s="113">
        <f t="shared" si="11"/>
        <v>6930000</v>
      </c>
      <c r="T139" s="113">
        <v>1732500</v>
      </c>
      <c r="U139" s="113">
        <f t="shared" ref="U139:U244" si="12">+S139</f>
        <v>6930000</v>
      </c>
      <c r="V139" s="114" t="s">
        <v>50</v>
      </c>
      <c r="W139" s="114"/>
      <c r="X139" s="115" t="s">
        <v>391</v>
      </c>
      <c r="Y139" s="115" t="s">
        <v>385</v>
      </c>
      <c r="Z139" s="116" t="s">
        <v>386</v>
      </c>
      <c r="AA139" s="54" t="s">
        <v>55</v>
      </c>
      <c r="AB139" s="1" t="str">
        <f>VLOOKUP(B139,[1]Hoja2!$A$2:$B$10,2,FALSE)</f>
        <v>DIMEN2B</v>
      </c>
      <c r="AC139" s="1" t="str">
        <f t="shared" si="7"/>
        <v>PROY1</v>
      </c>
      <c r="AD139" s="1" t="str">
        <f t="shared" si="8"/>
        <v>PROY1PROD2203023</v>
      </c>
      <c r="AE139" s="1" t="str">
        <f t="shared" si="9"/>
        <v>PROY1MHCP</v>
      </c>
    </row>
    <row r="140" spans="1:31" ht="60" customHeight="1">
      <c r="A140" s="43">
        <v>129</v>
      </c>
      <c r="B140" s="103" t="s">
        <v>376</v>
      </c>
      <c r="C140" s="103" t="s">
        <v>377</v>
      </c>
      <c r="D140" s="104" t="s">
        <v>37</v>
      </c>
      <c r="E140" s="104" t="s">
        <v>378</v>
      </c>
      <c r="F140" s="105" t="s">
        <v>379</v>
      </c>
      <c r="G140" s="106" t="s">
        <v>112</v>
      </c>
      <c r="H140" s="104" t="s">
        <v>387</v>
      </c>
      <c r="I140" s="104" t="s">
        <v>388</v>
      </c>
      <c r="J140" s="104" t="s">
        <v>92</v>
      </c>
      <c r="K140" s="117" t="s">
        <v>393</v>
      </c>
      <c r="L140" s="108">
        <v>80111600</v>
      </c>
      <c r="M140" s="109" t="s">
        <v>395</v>
      </c>
      <c r="N140" s="110" t="s">
        <v>99</v>
      </c>
      <c r="O140" s="110" t="s">
        <v>99</v>
      </c>
      <c r="P140" s="111">
        <v>7.5</v>
      </c>
      <c r="Q140" s="112" t="s">
        <v>97</v>
      </c>
      <c r="R140" s="110" t="s">
        <v>56</v>
      </c>
      <c r="S140" s="113">
        <f t="shared" si="11"/>
        <v>12993750</v>
      </c>
      <c r="T140" s="113">
        <v>1732500</v>
      </c>
      <c r="U140" s="113">
        <f t="shared" si="12"/>
        <v>12993750</v>
      </c>
      <c r="V140" s="114" t="s">
        <v>50</v>
      </c>
      <c r="W140" s="114"/>
      <c r="X140" s="115" t="s">
        <v>391</v>
      </c>
      <c r="Y140" s="115" t="s">
        <v>385</v>
      </c>
      <c r="Z140" s="116" t="s">
        <v>386</v>
      </c>
      <c r="AA140" s="54" t="s">
        <v>55</v>
      </c>
      <c r="AB140" s="1" t="str">
        <f>VLOOKUP(B140,[1]Hoja2!$A$2:$B$10,2,FALSE)</f>
        <v>DIMEN2B</v>
      </c>
      <c r="AC140" s="1" t="str">
        <f t="shared" si="7"/>
        <v>PROY1</v>
      </c>
      <c r="AD140" s="1" t="str">
        <f t="shared" si="8"/>
        <v>PROY1PROD2203023</v>
      </c>
      <c r="AE140" s="1" t="str">
        <f t="shared" si="9"/>
        <v>PROY1MHCP</v>
      </c>
    </row>
    <row r="141" spans="1:31" ht="60" customHeight="1">
      <c r="A141" s="43">
        <v>130</v>
      </c>
      <c r="B141" s="103" t="s">
        <v>376</v>
      </c>
      <c r="C141" s="103" t="s">
        <v>377</v>
      </c>
      <c r="D141" s="104" t="s">
        <v>37</v>
      </c>
      <c r="E141" s="104" t="s">
        <v>378</v>
      </c>
      <c r="F141" s="105" t="s">
        <v>379</v>
      </c>
      <c r="G141" s="106" t="s">
        <v>112</v>
      </c>
      <c r="H141" s="104" t="s">
        <v>387</v>
      </c>
      <c r="I141" s="104" t="s">
        <v>388</v>
      </c>
      <c r="J141" s="104" t="s">
        <v>92</v>
      </c>
      <c r="K141" s="117" t="s">
        <v>396</v>
      </c>
      <c r="L141" s="108">
        <v>80111600</v>
      </c>
      <c r="M141" s="109" t="s">
        <v>397</v>
      </c>
      <c r="N141" s="110" t="s">
        <v>64</v>
      </c>
      <c r="O141" s="110" t="s">
        <v>46</v>
      </c>
      <c r="P141" s="118">
        <v>4</v>
      </c>
      <c r="Q141" s="112" t="s">
        <v>97</v>
      </c>
      <c r="R141" s="110" t="s">
        <v>56</v>
      </c>
      <c r="S141" s="113">
        <f t="shared" si="11"/>
        <v>5544000</v>
      </c>
      <c r="T141" s="113">
        <v>1386000</v>
      </c>
      <c r="U141" s="113">
        <f t="shared" si="12"/>
        <v>5544000</v>
      </c>
      <c r="V141" s="114" t="s">
        <v>50</v>
      </c>
      <c r="W141" s="114"/>
      <c r="X141" s="115" t="s">
        <v>391</v>
      </c>
      <c r="Y141" s="115" t="s">
        <v>385</v>
      </c>
      <c r="Z141" s="116" t="s">
        <v>386</v>
      </c>
      <c r="AA141" s="54" t="s">
        <v>55</v>
      </c>
      <c r="AB141" s="1" t="str">
        <f>VLOOKUP(B141,[1]Hoja2!$A$2:$B$10,2,FALSE)</f>
        <v>DIMEN2B</v>
      </c>
      <c r="AC141" s="1" t="str">
        <f t="shared" si="7"/>
        <v>PROY1</v>
      </c>
      <c r="AD141" s="1" t="str">
        <f t="shared" si="8"/>
        <v>PROY1PROD2203023</v>
      </c>
      <c r="AE141" s="1" t="str">
        <f t="shared" si="9"/>
        <v>PROY1MHCP</v>
      </c>
    </row>
    <row r="142" spans="1:31" ht="60" customHeight="1">
      <c r="A142" s="43">
        <v>131</v>
      </c>
      <c r="B142" s="103" t="s">
        <v>376</v>
      </c>
      <c r="C142" s="103" t="s">
        <v>377</v>
      </c>
      <c r="D142" s="104" t="s">
        <v>37</v>
      </c>
      <c r="E142" s="104" t="s">
        <v>378</v>
      </c>
      <c r="F142" s="105" t="s">
        <v>379</v>
      </c>
      <c r="G142" s="106" t="s">
        <v>112</v>
      </c>
      <c r="H142" s="104" t="s">
        <v>387</v>
      </c>
      <c r="I142" s="104" t="s">
        <v>388</v>
      </c>
      <c r="J142" s="104" t="s">
        <v>92</v>
      </c>
      <c r="K142" s="117" t="s">
        <v>396</v>
      </c>
      <c r="L142" s="108">
        <v>80111600</v>
      </c>
      <c r="M142" s="109" t="s">
        <v>398</v>
      </c>
      <c r="N142" s="110" t="s">
        <v>99</v>
      </c>
      <c r="O142" s="110" t="s">
        <v>99</v>
      </c>
      <c r="P142" s="118">
        <v>7</v>
      </c>
      <c r="Q142" s="112" t="s">
        <v>97</v>
      </c>
      <c r="R142" s="110" t="s">
        <v>56</v>
      </c>
      <c r="S142" s="113">
        <f t="shared" si="11"/>
        <v>9702000</v>
      </c>
      <c r="T142" s="113">
        <v>1386000</v>
      </c>
      <c r="U142" s="113">
        <f t="shared" si="12"/>
        <v>9702000</v>
      </c>
      <c r="V142" s="114" t="s">
        <v>50</v>
      </c>
      <c r="W142" s="114"/>
      <c r="X142" s="115" t="s">
        <v>391</v>
      </c>
      <c r="Y142" s="115" t="s">
        <v>385</v>
      </c>
      <c r="Z142" s="116" t="s">
        <v>386</v>
      </c>
      <c r="AA142" s="54" t="s">
        <v>55</v>
      </c>
      <c r="AB142" s="1" t="str">
        <f>VLOOKUP(B142,[1]Hoja2!$A$2:$B$10,2,FALSE)</f>
        <v>DIMEN2B</v>
      </c>
      <c r="AC142" s="1" t="str">
        <f t="shared" si="7"/>
        <v>PROY1</v>
      </c>
      <c r="AD142" s="1" t="str">
        <f t="shared" si="8"/>
        <v>PROY1PROD2203023</v>
      </c>
      <c r="AE142" s="1" t="str">
        <f t="shared" si="9"/>
        <v>PROY1MHCP</v>
      </c>
    </row>
    <row r="143" spans="1:31" ht="60" customHeight="1">
      <c r="A143" s="43">
        <v>132</v>
      </c>
      <c r="B143" s="103" t="s">
        <v>376</v>
      </c>
      <c r="C143" s="103" t="s">
        <v>377</v>
      </c>
      <c r="D143" s="104" t="s">
        <v>37</v>
      </c>
      <c r="E143" s="104" t="s">
        <v>378</v>
      </c>
      <c r="F143" s="105" t="s">
        <v>379</v>
      </c>
      <c r="G143" s="106" t="s">
        <v>112</v>
      </c>
      <c r="H143" s="104" t="s">
        <v>380</v>
      </c>
      <c r="I143" s="104" t="s">
        <v>381</v>
      </c>
      <c r="J143" s="104" t="s">
        <v>92</v>
      </c>
      <c r="K143" s="119" t="s">
        <v>399</v>
      </c>
      <c r="L143" s="110">
        <v>80111600</v>
      </c>
      <c r="M143" s="120" t="s">
        <v>400</v>
      </c>
      <c r="N143" s="110" t="s">
        <v>64</v>
      </c>
      <c r="O143" s="110" t="s">
        <v>64</v>
      </c>
      <c r="P143" s="111">
        <v>4</v>
      </c>
      <c r="Q143" s="112" t="s">
        <v>97</v>
      </c>
      <c r="R143" s="110" t="s">
        <v>56</v>
      </c>
      <c r="S143" s="113">
        <f t="shared" si="11"/>
        <v>8500000</v>
      </c>
      <c r="T143" s="113">
        <v>2125000</v>
      </c>
      <c r="U143" s="113">
        <f t="shared" si="12"/>
        <v>8500000</v>
      </c>
      <c r="V143" s="114" t="s">
        <v>50</v>
      </c>
      <c r="W143" s="114"/>
      <c r="X143" s="115" t="s">
        <v>401</v>
      </c>
      <c r="Y143" s="115" t="s">
        <v>385</v>
      </c>
      <c r="Z143" s="116" t="s">
        <v>386</v>
      </c>
      <c r="AA143" s="54" t="s">
        <v>55</v>
      </c>
      <c r="AB143" s="1" t="str">
        <f>VLOOKUP(B143,[1]Hoja2!$A$2:$B$10,2,FALSE)</f>
        <v>DIMEN2B</v>
      </c>
      <c r="AC143" s="1" t="str">
        <f t="shared" si="7"/>
        <v>PROY1</v>
      </c>
      <c r="AD143" s="1" t="str">
        <f t="shared" si="8"/>
        <v>PROY1PROD2203018</v>
      </c>
      <c r="AE143" s="1" t="str">
        <f t="shared" si="9"/>
        <v>PROY1MHCP</v>
      </c>
    </row>
    <row r="144" spans="1:31" ht="60" customHeight="1">
      <c r="A144" s="43">
        <v>133</v>
      </c>
      <c r="B144" s="103" t="s">
        <v>376</v>
      </c>
      <c r="C144" s="103" t="s">
        <v>377</v>
      </c>
      <c r="D144" s="104" t="s">
        <v>37</v>
      </c>
      <c r="E144" s="104" t="s">
        <v>378</v>
      </c>
      <c r="F144" s="105" t="s">
        <v>379</v>
      </c>
      <c r="G144" s="106" t="s">
        <v>112</v>
      </c>
      <c r="H144" s="104" t="s">
        <v>380</v>
      </c>
      <c r="I144" s="104" t="s">
        <v>381</v>
      </c>
      <c r="J144" s="104" t="s">
        <v>92</v>
      </c>
      <c r="K144" s="119" t="s">
        <v>399</v>
      </c>
      <c r="L144" s="110">
        <v>80111600</v>
      </c>
      <c r="M144" s="120" t="s">
        <v>400</v>
      </c>
      <c r="N144" s="110" t="s">
        <v>99</v>
      </c>
      <c r="O144" s="110" t="s">
        <v>99</v>
      </c>
      <c r="P144" s="111">
        <v>7.5</v>
      </c>
      <c r="Q144" s="112" t="s">
        <v>97</v>
      </c>
      <c r="R144" s="110" t="s">
        <v>56</v>
      </c>
      <c r="S144" s="113">
        <f t="shared" si="11"/>
        <v>15937500</v>
      </c>
      <c r="T144" s="113">
        <v>2125000</v>
      </c>
      <c r="U144" s="113">
        <f t="shared" si="12"/>
        <v>15937500</v>
      </c>
      <c r="V144" s="114" t="s">
        <v>50</v>
      </c>
      <c r="W144" s="114"/>
      <c r="X144" s="115" t="s">
        <v>401</v>
      </c>
      <c r="Y144" s="115" t="s">
        <v>385</v>
      </c>
      <c r="Z144" s="116" t="s">
        <v>386</v>
      </c>
      <c r="AA144" s="54" t="s">
        <v>55</v>
      </c>
      <c r="AB144" s="1" t="str">
        <f>VLOOKUP(B144,[1]Hoja2!$A$2:$B$10,2,FALSE)</f>
        <v>DIMEN2B</v>
      </c>
      <c r="AC144" s="1" t="str">
        <f t="shared" si="7"/>
        <v>PROY1</v>
      </c>
      <c r="AD144" s="1" t="str">
        <f t="shared" si="8"/>
        <v>PROY1PROD2203018</v>
      </c>
      <c r="AE144" s="1" t="str">
        <f t="shared" si="9"/>
        <v>PROY1MHCP</v>
      </c>
    </row>
    <row r="145" spans="1:31" ht="60" customHeight="1">
      <c r="A145" s="43">
        <v>134</v>
      </c>
      <c r="B145" s="103" t="s">
        <v>376</v>
      </c>
      <c r="C145" s="103" t="s">
        <v>377</v>
      </c>
      <c r="D145" s="104" t="s">
        <v>37</v>
      </c>
      <c r="E145" s="104" t="s">
        <v>378</v>
      </c>
      <c r="F145" s="105" t="s">
        <v>379</v>
      </c>
      <c r="G145" s="106" t="s">
        <v>112</v>
      </c>
      <c r="H145" s="104" t="s">
        <v>380</v>
      </c>
      <c r="I145" s="104" t="s">
        <v>381</v>
      </c>
      <c r="J145" s="104" t="s">
        <v>92</v>
      </c>
      <c r="K145" s="119" t="s">
        <v>402</v>
      </c>
      <c r="L145" s="110">
        <v>80111600</v>
      </c>
      <c r="M145" s="121" t="s">
        <v>403</v>
      </c>
      <c r="N145" s="110" t="s">
        <v>64</v>
      </c>
      <c r="O145" s="110" t="s">
        <v>64</v>
      </c>
      <c r="P145" s="111">
        <v>4</v>
      </c>
      <c r="Q145" s="112" t="s">
        <v>97</v>
      </c>
      <c r="R145" s="110" t="s">
        <v>56</v>
      </c>
      <c r="S145" s="113">
        <f t="shared" si="11"/>
        <v>7800000</v>
      </c>
      <c r="T145" s="113">
        <v>1950000</v>
      </c>
      <c r="U145" s="113">
        <f t="shared" si="12"/>
        <v>7800000</v>
      </c>
      <c r="V145" s="114" t="s">
        <v>50</v>
      </c>
      <c r="W145" s="114"/>
      <c r="X145" s="115" t="s">
        <v>401</v>
      </c>
      <c r="Y145" s="115" t="s">
        <v>385</v>
      </c>
      <c r="Z145" s="116" t="s">
        <v>386</v>
      </c>
      <c r="AA145" s="54" t="s">
        <v>55</v>
      </c>
      <c r="AB145" s="1" t="str">
        <f>VLOOKUP(B145,[1]Hoja2!$A$2:$B$10,2,FALSE)</f>
        <v>DIMEN2B</v>
      </c>
      <c r="AC145" s="1" t="str">
        <f t="shared" si="7"/>
        <v>PROY1</v>
      </c>
      <c r="AD145" s="1" t="str">
        <f t="shared" si="8"/>
        <v>PROY1PROD2203018</v>
      </c>
      <c r="AE145" s="1" t="str">
        <f t="shared" si="9"/>
        <v>PROY1MHCP</v>
      </c>
    </row>
    <row r="146" spans="1:31" ht="60" customHeight="1">
      <c r="A146" s="43">
        <v>135</v>
      </c>
      <c r="B146" s="103" t="s">
        <v>376</v>
      </c>
      <c r="C146" s="103" t="s">
        <v>377</v>
      </c>
      <c r="D146" s="104" t="s">
        <v>37</v>
      </c>
      <c r="E146" s="104" t="s">
        <v>378</v>
      </c>
      <c r="F146" s="105" t="s">
        <v>379</v>
      </c>
      <c r="G146" s="106" t="s">
        <v>112</v>
      </c>
      <c r="H146" s="104" t="s">
        <v>380</v>
      </c>
      <c r="I146" s="104" t="s">
        <v>381</v>
      </c>
      <c r="J146" s="104" t="s">
        <v>92</v>
      </c>
      <c r="K146" s="119" t="s">
        <v>402</v>
      </c>
      <c r="L146" s="110">
        <v>80111600</v>
      </c>
      <c r="M146" s="121" t="s">
        <v>403</v>
      </c>
      <c r="N146" s="110" t="s">
        <v>99</v>
      </c>
      <c r="O146" s="110" t="s">
        <v>99</v>
      </c>
      <c r="P146" s="111">
        <v>7.5</v>
      </c>
      <c r="Q146" s="112" t="s">
        <v>97</v>
      </c>
      <c r="R146" s="110" t="s">
        <v>56</v>
      </c>
      <c r="S146" s="113">
        <f t="shared" si="11"/>
        <v>14625000</v>
      </c>
      <c r="T146" s="113">
        <v>1950000</v>
      </c>
      <c r="U146" s="113">
        <f t="shared" si="12"/>
        <v>14625000</v>
      </c>
      <c r="V146" s="114" t="s">
        <v>50</v>
      </c>
      <c r="W146" s="114"/>
      <c r="X146" s="115" t="s">
        <v>401</v>
      </c>
      <c r="Y146" s="115" t="s">
        <v>385</v>
      </c>
      <c r="Z146" s="116" t="s">
        <v>386</v>
      </c>
      <c r="AA146" s="54" t="s">
        <v>55</v>
      </c>
      <c r="AB146" s="1" t="str">
        <f>VLOOKUP(B146,[1]Hoja2!$A$2:$B$10,2,FALSE)</f>
        <v>DIMEN2B</v>
      </c>
      <c r="AC146" s="1" t="str">
        <f t="shared" si="7"/>
        <v>PROY1</v>
      </c>
      <c r="AD146" s="1" t="str">
        <f t="shared" si="8"/>
        <v>PROY1PROD2203018</v>
      </c>
      <c r="AE146" s="1" t="str">
        <f t="shared" si="9"/>
        <v>PROY1MHCP</v>
      </c>
    </row>
    <row r="147" spans="1:31" ht="60" customHeight="1">
      <c r="A147" s="43">
        <v>136</v>
      </c>
      <c r="B147" s="103" t="s">
        <v>376</v>
      </c>
      <c r="C147" s="103" t="s">
        <v>377</v>
      </c>
      <c r="D147" s="104" t="s">
        <v>37</v>
      </c>
      <c r="E147" s="104" t="s">
        <v>378</v>
      </c>
      <c r="F147" s="105" t="s">
        <v>379</v>
      </c>
      <c r="G147" s="106" t="s">
        <v>112</v>
      </c>
      <c r="H147" s="104" t="s">
        <v>380</v>
      </c>
      <c r="I147" s="104" t="s">
        <v>381</v>
      </c>
      <c r="J147" s="104" t="s">
        <v>92</v>
      </c>
      <c r="K147" s="119" t="s">
        <v>404</v>
      </c>
      <c r="L147" s="110">
        <v>80111600</v>
      </c>
      <c r="M147" s="121" t="s">
        <v>405</v>
      </c>
      <c r="N147" s="110" t="s">
        <v>64</v>
      </c>
      <c r="O147" s="110" t="s">
        <v>64</v>
      </c>
      <c r="P147" s="111">
        <v>4</v>
      </c>
      <c r="Q147" s="112" t="s">
        <v>97</v>
      </c>
      <c r="R147" s="110" t="s">
        <v>56</v>
      </c>
      <c r="S147" s="113">
        <f t="shared" si="11"/>
        <v>7800000</v>
      </c>
      <c r="T147" s="113">
        <v>1950000</v>
      </c>
      <c r="U147" s="113">
        <f t="shared" si="12"/>
        <v>7800000</v>
      </c>
      <c r="V147" s="114" t="s">
        <v>50</v>
      </c>
      <c r="W147" s="114"/>
      <c r="X147" s="115" t="s">
        <v>401</v>
      </c>
      <c r="Y147" s="115" t="s">
        <v>385</v>
      </c>
      <c r="Z147" s="116" t="s">
        <v>386</v>
      </c>
      <c r="AA147" s="54" t="s">
        <v>55</v>
      </c>
      <c r="AB147" s="1" t="str">
        <f>VLOOKUP(B147,[1]Hoja2!$A$2:$B$10,2,FALSE)</f>
        <v>DIMEN2B</v>
      </c>
      <c r="AC147" s="1" t="str">
        <f t="shared" si="7"/>
        <v>PROY1</v>
      </c>
      <c r="AD147" s="1" t="str">
        <f t="shared" si="8"/>
        <v>PROY1PROD2203018</v>
      </c>
      <c r="AE147" s="1" t="str">
        <f t="shared" si="9"/>
        <v>PROY1MHCP</v>
      </c>
    </row>
    <row r="148" spans="1:31" ht="60" customHeight="1">
      <c r="A148" s="43">
        <v>137</v>
      </c>
      <c r="B148" s="103" t="s">
        <v>376</v>
      </c>
      <c r="C148" s="103" t="s">
        <v>377</v>
      </c>
      <c r="D148" s="104" t="s">
        <v>37</v>
      </c>
      <c r="E148" s="104" t="s">
        <v>378</v>
      </c>
      <c r="F148" s="105" t="s">
        <v>379</v>
      </c>
      <c r="G148" s="106" t="s">
        <v>112</v>
      </c>
      <c r="H148" s="104" t="s">
        <v>380</v>
      </c>
      <c r="I148" s="104" t="s">
        <v>381</v>
      </c>
      <c r="J148" s="104" t="s">
        <v>92</v>
      </c>
      <c r="K148" s="119" t="s">
        <v>404</v>
      </c>
      <c r="L148" s="110">
        <v>80111600</v>
      </c>
      <c r="M148" s="121" t="s">
        <v>405</v>
      </c>
      <c r="N148" s="110" t="s">
        <v>99</v>
      </c>
      <c r="O148" s="110" t="s">
        <v>99</v>
      </c>
      <c r="P148" s="111">
        <v>7.5</v>
      </c>
      <c r="Q148" s="112" t="s">
        <v>97</v>
      </c>
      <c r="R148" s="110" t="s">
        <v>56</v>
      </c>
      <c r="S148" s="113">
        <f t="shared" si="11"/>
        <v>14625000</v>
      </c>
      <c r="T148" s="113">
        <v>1950000</v>
      </c>
      <c r="U148" s="113">
        <f t="shared" si="12"/>
        <v>14625000</v>
      </c>
      <c r="V148" s="114" t="s">
        <v>50</v>
      </c>
      <c r="W148" s="114"/>
      <c r="X148" s="115" t="s">
        <v>401</v>
      </c>
      <c r="Y148" s="115" t="s">
        <v>385</v>
      </c>
      <c r="Z148" s="116" t="s">
        <v>386</v>
      </c>
      <c r="AA148" s="54" t="s">
        <v>55</v>
      </c>
      <c r="AB148" s="1" t="str">
        <f>VLOOKUP(B148,[1]Hoja2!$A$2:$B$10,2,FALSE)</f>
        <v>DIMEN2B</v>
      </c>
      <c r="AC148" s="1" t="str">
        <f t="shared" si="7"/>
        <v>PROY1</v>
      </c>
      <c r="AD148" s="1" t="str">
        <f t="shared" si="8"/>
        <v>PROY1PROD2203018</v>
      </c>
      <c r="AE148" s="1" t="str">
        <f t="shared" si="9"/>
        <v>PROY1MHCP</v>
      </c>
    </row>
    <row r="149" spans="1:31" ht="60" customHeight="1">
      <c r="A149" s="43">
        <v>138</v>
      </c>
      <c r="B149" s="103" t="s">
        <v>376</v>
      </c>
      <c r="C149" s="103" t="s">
        <v>377</v>
      </c>
      <c r="D149" s="104" t="s">
        <v>37</v>
      </c>
      <c r="E149" s="104" t="s">
        <v>378</v>
      </c>
      <c r="F149" s="105" t="s">
        <v>379</v>
      </c>
      <c r="G149" s="106" t="s">
        <v>112</v>
      </c>
      <c r="H149" s="104" t="s">
        <v>380</v>
      </c>
      <c r="I149" s="104" t="s">
        <v>381</v>
      </c>
      <c r="J149" s="104" t="s">
        <v>92</v>
      </c>
      <c r="K149" s="119" t="s">
        <v>406</v>
      </c>
      <c r="L149" s="110">
        <v>80111600</v>
      </c>
      <c r="M149" s="121" t="s">
        <v>407</v>
      </c>
      <c r="N149" s="110" t="s">
        <v>64</v>
      </c>
      <c r="O149" s="110" t="s">
        <v>64</v>
      </c>
      <c r="P149" s="111">
        <v>4</v>
      </c>
      <c r="Q149" s="112" t="s">
        <v>97</v>
      </c>
      <c r="R149" s="110" t="s">
        <v>56</v>
      </c>
      <c r="S149" s="113">
        <f t="shared" si="11"/>
        <v>7800000</v>
      </c>
      <c r="T149" s="113">
        <v>1950000</v>
      </c>
      <c r="U149" s="113">
        <f t="shared" si="12"/>
        <v>7800000</v>
      </c>
      <c r="V149" s="114" t="s">
        <v>50</v>
      </c>
      <c r="W149" s="114"/>
      <c r="X149" s="115" t="s">
        <v>401</v>
      </c>
      <c r="Y149" s="115" t="s">
        <v>385</v>
      </c>
      <c r="Z149" s="116" t="s">
        <v>386</v>
      </c>
      <c r="AA149" s="54" t="s">
        <v>55</v>
      </c>
      <c r="AB149" s="1" t="str">
        <f>VLOOKUP(B149,[1]Hoja2!$A$2:$B$10,2,FALSE)</f>
        <v>DIMEN2B</v>
      </c>
      <c r="AC149" s="1" t="str">
        <f t="shared" si="7"/>
        <v>PROY1</v>
      </c>
      <c r="AD149" s="1" t="str">
        <f t="shared" si="8"/>
        <v>PROY1PROD2203018</v>
      </c>
      <c r="AE149" s="1" t="str">
        <f t="shared" si="9"/>
        <v>PROY1MHCP</v>
      </c>
    </row>
    <row r="150" spans="1:31" ht="60" customHeight="1">
      <c r="A150" s="43">
        <v>139</v>
      </c>
      <c r="B150" s="103" t="s">
        <v>376</v>
      </c>
      <c r="C150" s="103" t="s">
        <v>377</v>
      </c>
      <c r="D150" s="104" t="s">
        <v>37</v>
      </c>
      <c r="E150" s="104" t="s">
        <v>378</v>
      </c>
      <c r="F150" s="105" t="s">
        <v>379</v>
      </c>
      <c r="G150" s="106" t="s">
        <v>112</v>
      </c>
      <c r="H150" s="104" t="s">
        <v>380</v>
      </c>
      <c r="I150" s="104" t="s">
        <v>381</v>
      </c>
      <c r="J150" s="104" t="s">
        <v>92</v>
      </c>
      <c r="K150" s="119" t="s">
        <v>406</v>
      </c>
      <c r="L150" s="110">
        <v>80111600</v>
      </c>
      <c r="M150" s="121" t="s">
        <v>407</v>
      </c>
      <c r="N150" s="110" t="s">
        <v>99</v>
      </c>
      <c r="O150" s="110" t="s">
        <v>99</v>
      </c>
      <c r="P150" s="111">
        <v>7.5</v>
      </c>
      <c r="Q150" s="112" t="s">
        <v>97</v>
      </c>
      <c r="R150" s="110" t="s">
        <v>56</v>
      </c>
      <c r="S150" s="113">
        <f t="shared" si="11"/>
        <v>14625000</v>
      </c>
      <c r="T150" s="113">
        <v>1950000</v>
      </c>
      <c r="U150" s="113">
        <f t="shared" si="12"/>
        <v>14625000</v>
      </c>
      <c r="V150" s="114" t="s">
        <v>50</v>
      </c>
      <c r="W150" s="114"/>
      <c r="X150" s="115" t="s">
        <v>401</v>
      </c>
      <c r="Y150" s="115" t="s">
        <v>385</v>
      </c>
      <c r="Z150" s="116" t="s">
        <v>386</v>
      </c>
      <c r="AA150" s="54" t="s">
        <v>55</v>
      </c>
      <c r="AB150" s="1" t="str">
        <f>VLOOKUP(B150,[1]Hoja2!$A$2:$B$10,2,FALSE)</f>
        <v>DIMEN2B</v>
      </c>
      <c r="AC150" s="1" t="str">
        <f t="shared" si="7"/>
        <v>PROY1</v>
      </c>
      <c r="AD150" s="1" t="str">
        <f t="shared" si="8"/>
        <v>PROY1PROD2203018</v>
      </c>
      <c r="AE150" s="1" t="str">
        <f t="shared" si="9"/>
        <v>PROY1MHCP</v>
      </c>
    </row>
    <row r="151" spans="1:31" ht="60" customHeight="1">
      <c r="A151" s="43">
        <v>140</v>
      </c>
      <c r="B151" s="103" t="s">
        <v>376</v>
      </c>
      <c r="C151" s="103" t="s">
        <v>377</v>
      </c>
      <c r="D151" s="104" t="s">
        <v>37</v>
      </c>
      <c r="E151" s="104" t="s">
        <v>378</v>
      </c>
      <c r="F151" s="105" t="s">
        <v>379</v>
      </c>
      <c r="G151" s="106" t="s">
        <v>112</v>
      </c>
      <c r="H151" s="104" t="s">
        <v>380</v>
      </c>
      <c r="I151" s="104" t="s">
        <v>381</v>
      </c>
      <c r="J151" s="104" t="s">
        <v>92</v>
      </c>
      <c r="K151" s="107" t="s">
        <v>408</v>
      </c>
      <c r="L151" s="122">
        <v>80111600</v>
      </c>
      <c r="M151" s="123" t="s">
        <v>409</v>
      </c>
      <c r="N151" s="110" t="s">
        <v>64</v>
      </c>
      <c r="O151" s="110" t="s">
        <v>64</v>
      </c>
      <c r="P151" s="111">
        <v>4</v>
      </c>
      <c r="Q151" s="112" t="s">
        <v>97</v>
      </c>
      <c r="R151" s="110" t="s">
        <v>56</v>
      </c>
      <c r="S151" s="113">
        <f t="shared" si="11"/>
        <v>6880000</v>
      </c>
      <c r="T151" s="113">
        <v>1720000</v>
      </c>
      <c r="U151" s="113">
        <f t="shared" si="12"/>
        <v>6880000</v>
      </c>
      <c r="V151" s="114" t="s">
        <v>50</v>
      </c>
      <c r="W151" s="114"/>
      <c r="X151" s="115" t="s">
        <v>410</v>
      </c>
      <c r="Y151" s="115" t="s">
        <v>385</v>
      </c>
      <c r="Z151" s="116" t="s">
        <v>386</v>
      </c>
      <c r="AA151" s="54" t="s">
        <v>55</v>
      </c>
      <c r="AB151" s="1" t="str">
        <f>VLOOKUP(B151,[1]Hoja2!$A$2:$B$10,2,FALSE)</f>
        <v>DIMEN2B</v>
      </c>
      <c r="AC151" s="1" t="str">
        <f t="shared" si="7"/>
        <v>PROY1</v>
      </c>
      <c r="AD151" s="1" t="str">
        <f t="shared" si="8"/>
        <v>PROY1PROD2203018</v>
      </c>
      <c r="AE151" s="1" t="str">
        <f t="shared" si="9"/>
        <v>PROY1MHCP</v>
      </c>
    </row>
    <row r="152" spans="1:31" ht="60" customHeight="1">
      <c r="A152" s="43">
        <v>141</v>
      </c>
      <c r="B152" s="103" t="s">
        <v>376</v>
      </c>
      <c r="C152" s="103" t="s">
        <v>377</v>
      </c>
      <c r="D152" s="104" t="s">
        <v>37</v>
      </c>
      <c r="E152" s="104" t="s">
        <v>378</v>
      </c>
      <c r="F152" s="105" t="s">
        <v>379</v>
      </c>
      <c r="G152" s="106" t="s">
        <v>112</v>
      </c>
      <c r="H152" s="104" t="s">
        <v>380</v>
      </c>
      <c r="I152" s="104" t="s">
        <v>381</v>
      </c>
      <c r="J152" s="104" t="s">
        <v>92</v>
      </c>
      <c r="K152" s="107" t="s">
        <v>408</v>
      </c>
      <c r="L152" s="122">
        <v>80111600</v>
      </c>
      <c r="M152" s="123" t="s">
        <v>409</v>
      </c>
      <c r="N152" s="110" t="s">
        <v>99</v>
      </c>
      <c r="O152" s="110" t="s">
        <v>99</v>
      </c>
      <c r="P152" s="111">
        <v>7.5</v>
      </c>
      <c r="Q152" s="112" t="s">
        <v>97</v>
      </c>
      <c r="R152" s="110" t="s">
        <v>56</v>
      </c>
      <c r="S152" s="113">
        <f t="shared" si="11"/>
        <v>12900000</v>
      </c>
      <c r="T152" s="113">
        <v>1720000</v>
      </c>
      <c r="U152" s="113">
        <f t="shared" si="12"/>
        <v>12900000</v>
      </c>
      <c r="V152" s="114" t="s">
        <v>50</v>
      </c>
      <c r="W152" s="114"/>
      <c r="X152" s="115" t="s">
        <v>410</v>
      </c>
      <c r="Y152" s="115" t="s">
        <v>385</v>
      </c>
      <c r="Z152" s="116" t="s">
        <v>386</v>
      </c>
      <c r="AA152" s="54" t="s">
        <v>55</v>
      </c>
      <c r="AB152" s="1" t="str">
        <f>VLOOKUP(B152,[1]Hoja2!$A$2:$B$10,2,FALSE)</f>
        <v>DIMEN2B</v>
      </c>
      <c r="AC152" s="1" t="str">
        <f t="shared" si="7"/>
        <v>PROY1</v>
      </c>
      <c r="AD152" s="1" t="str">
        <f t="shared" si="8"/>
        <v>PROY1PROD2203018</v>
      </c>
      <c r="AE152" s="1" t="str">
        <f t="shared" si="9"/>
        <v>PROY1MHCP</v>
      </c>
    </row>
    <row r="153" spans="1:31" ht="60" customHeight="1">
      <c r="A153" s="43">
        <v>142</v>
      </c>
      <c r="B153" s="103" t="s">
        <v>376</v>
      </c>
      <c r="C153" s="103" t="s">
        <v>377</v>
      </c>
      <c r="D153" s="104" t="s">
        <v>37</v>
      </c>
      <c r="E153" s="104" t="s">
        <v>378</v>
      </c>
      <c r="F153" s="105" t="s">
        <v>379</v>
      </c>
      <c r="G153" s="106" t="s">
        <v>112</v>
      </c>
      <c r="H153" s="104" t="s">
        <v>380</v>
      </c>
      <c r="I153" s="104" t="s">
        <v>381</v>
      </c>
      <c r="J153" s="104" t="s">
        <v>92</v>
      </c>
      <c r="K153" s="107" t="s">
        <v>411</v>
      </c>
      <c r="L153" s="122">
        <v>80111600</v>
      </c>
      <c r="M153" s="123" t="s">
        <v>412</v>
      </c>
      <c r="N153" s="110" t="s">
        <v>64</v>
      </c>
      <c r="O153" s="110" t="s">
        <v>64</v>
      </c>
      <c r="P153" s="111">
        <v>4</v>
      </c>
      <c r="Q153" s="112" t="s">
        <v>97</v>
      </c>
      <c r="R153" s="110" t="s">
        <v>56</v>
      </c>
      <c r="S153" s="113">
        <f t="shared" si="11"/>
        <v>6880000</v>
      </c>
      <c r="T153" s="113">
        <v>1720000</v>
      </c>
      <c r="U153" s="113">
        <f t="shared" si="12"/>
        <v>6880000</v>
      </c>
      <c r="V153" s="114" t="s">
        <v>50</v>
      </c>
      <c r="W153" s="114"/>
      <c r="X153" s="115" t="s">
        <v>410</v>
      </c>
      <c r="Y153" s="115" t="s">
        <v>385</v>
      </c>
      <c r="Z153" s="116" t="s">
        <v>386</v>
      </c>
      <c r="AA153" s="54" t="s">
        <v>55</v>
      </c>
      <c r="AB153" s="1" t="str">
        <f>VLOOKUP(B153,[1]Hoja2!$A$2:$B$10,2,FALSE)</f>
        <v>DIMEN2B</v>
      </c>
      <c r="AC153" s="1" t="str">
        <f t="shared" si="7"/>
        <v>PROY1</v>
      </c>
      <c r="AD153" s="1" t="str">
        <f t="shared" si="8"/>
        <v>PROY1PROD2203018</v>
      </c>
      <c r="AE153" s="1" t="str">
        <f t="shared" si="9"/>
        <v>PROY1MHCP</v>
      </c>
    </row>
    <row r="154" spans="1:31" ht="60" customHeight="1">
      <c r="A154" s="43">
        <v>143</v>
      </c>
      <c r="B154" s="103" t="s">
        <v>376</v>
      </c>
      <c r="C154" s="103" t="s">
        <v>377</v>
      </c>
      <c r="D154" s="104" t="s">
        <v>37</v>
      </c>
      <c r="E154" s="104" t="s">
        <v>378</v>
      </c>
      <c r="F154" s="105" t="s">
        <v>379</v>
      </c>
      <c r="G154" s="106" t="s">
        <v>112</v>
      </c>
      <c r="H154" s="104" t="s">
        <v>380</v>
      </c>
      <c r="I154" s="104" t="s">
        <v>381</v>
      </c>
      <c r="J154" s="104" t="s">
        <v>92</v>
      </c>
      <c r="K154" s="107" t="s">
        <v>411</v>
      </c>
      <c r="L154" s="122">
        <v>80111600</v>
      </c>
      <c r="M154" s="123" t="s">
        <v>412</v>
      </c>
      <c r="N154" s="110" t="s">
        <v>99</v>
      </c>
      <c r="O154" s="110" t="s">
        <v>99</v>
      </c>
      <c r="P154" s="111">
        <v>7.5</v>
      </c>
      <c r="Q154" s="112" t="s">
        <v>97</v>
      </c>
      <c r="R154" s="110" t="s">
        <v>56</v>
      </c>
      <c r="S154" s="113">
        <f t="shared" si="11"/>
        <v>12900000</v>
      </c>
      <c r="T154" s="113">
        <v>1720000</v>
      </c>
      <c r="U154" s="113">
        <f t="shared" si="12"/>
        <v>12900000</v>
      </c>
      <c r="V154" s="114" t="s">
        <v>50</v>
      </c>
      <c r="W154" s="114"/>
      <c r="X154" s="115" t="s">
        <v>410</v>
      </c>
      <c r="Y154" s="115" t="s">
        <v>385</v>
      </c>
      <c r="Z154" s="116" t="s">
        <v>386</v>
      </c>
      <c r="AA154" s="54" t="s">
        <v>55</v>
      </c>
      <c r="AB154" s="1" t="str">
        <f>VLOOKUP(B154,[1]Hoja2!$A$2:$B$10,2,FALSE)</f>
        <v>DIMEN2B</v>
      </c>
      <c r="AC154" s="1" t="str">
        <f t="shared" si="7"/>
        <v>PROY1</v>
      </c>
      <c r="AD154" s="1" t="str">
        <f t="shared" si="8"/>
        <v>PROY1PROD2203018</v>
      </c>
      <c r="AE154" s="1" t="str">
        <f t="shared" si="9"/>
        <v>PROY1MHCP</v>
      </c>
    </row>
    <row r="155" spans="1:31" ht="60" customHeight="1">
      <c r="A155" s="43">
        <v>144</v>
      </c>
      <c r="B155" s="103" t="s">
        <v>376</v>
      </c>
      <c r="C155" s="103" t="s">
        <v>377</v>
      </c>
      <c r="D155" s="104" t="s">
        <v>37</v>
      </c>
      <c r="E155" s="104" t="s">
        <v>378</v>
      </c>
      <c r="F155" s="105" t="s">
        <v>379</v>
      </c>
      <c r="G155" s="106" t="s">
        <v>112</v>
      </c>
      <c r="H155" s="104" t="s">
        <v>380</v>
      </c>
      <c r="I155" s="104" t="s">
        <v>381</v>
      </c>
      <c r="J155" s="104" t="s">
        <v>92</v>
      </c>
      <c r="K155" s="107" t="s">
        <v>413</v>
      </c>
      <c r="L155" s="122">
        <v>80111600</v>
      </c>
      <c r="M155" s="124" t="s">
        <v>414</v>
      </c>
      <c r="N155" s="110" t="s">
        <v>64</v>
      </c>
      <c r="O155" s="110" t="s">
        <v>64</v>
      </c>
      <c r="P155" s="111">
        <v>4</v>
      </c>
      <c r="Q155" s="112" t="s">
        <v>97</v>
      </c>
      <c r="R155" s="110" t="s">
        <v>56</v>
      </c>
      <c r="S155" s="113">
        <f t="shared" si="11"/>
        <v>6880000</v>
      </c>
      <c r="T155" s="113">
        <v>1720000</v>
      </c>
      <c r="U155" s="113">
        <f t="shared" si="12"/>
        <v>6880000</v>
      </c>
      <c r="V155" s="114" t="s">
        <v>50</v>
      </c>
      <c r="W155" s="114"/>
      <c r="X155" s="115" t="s">
        <v>410</v>
      </c>
      <c r="Y155" s="115" t="s">
        <v>385</v>
      </c>
      <c r="Z155" s="116" t="s">
        <v>386</v>
      </c>
      <c r="AA155" s="54" t="s">
        <v>55</v>
      </c>
      <c r="AB155" s="1" t="str">
        <f>VLOOKUP(B155,[1]Hoja2!$A$2:$B$10,2,FALSE)</f>
        <v>DIMEN2B</v>
      </c>
      <c r="AC155" s="1" t="str">
        <f t="shared" si="7"/>
        <v>PROY1</v>
      </c>
      <c r="AD155" s="1" t="str">
        <f t="shared" si="8"/>
        <v>PROY1PROD2203018</v>
      </c>
      <c r="AE155" s="1" t="str">
        <f t="shared" si="9"/>
        <v>PROY1MHCP</v>
      </c>
    </row>
    <row r="156" spans="1:31" ht="60" customHeight="1">
      <c r="A156" s="43">
        <v>145</v>
      </c>
      <c r="B156" s="103" t="s">
        <v>376</v>
      </c>
      <c r="C156" s="103" t="s">
        <v>377</v>
      </c>
      <c r="D156" s="104" t="s">
        <v>37</v>
      </c>
      <c r="E156" s="104" t="s">
        <v>378</v>
      </c>
      <c r="F156" s="105" t="s">
        <v>379</v>
      </c>
      <c r="G156" s="106" t="s">
        <v>112</v>
      </c>
      <c r="H156" s="104" t="s">
        <v>380</v>
      </c>
      <c r="I156" s="104" t="s">
        <v>381</v>
      </c>
      <c r="J156" s="104" t="s">
        <v>92</v>
      </c>
      <c r="K156" s="107" t="s">
        <v>413</v>
      </c>
      <c r="L156" s="122">
        <v>80111600</v>
      </c>
      <c r="M156" s="123" t="s">
        <v>415</v>
      </c>
      <c r="N156" s="110" t="s">
        <v>99</v>
      </c>
      <c r="O156" s="110" t="s">
        <v>99</v>
      </c>
      <c r="P156" s="111">
        <v>7.5</v>
      </c>
      <c r="Q156" s="112" t="s">
        <v>97</v>
      </c>
      <c r="R156" s="110" t="s">
        <v>56</v>
      </c>
      <c r="S156" s="113">
        <f t="shared" si="11"/>
        <v>12900000</v>
      </c>
      <c r="T156" s="113">
        <v>1720000</v>
      </c>
      <c r="U156" s="113">
        <f t="shared" si="12"/>
        <v>12900000</v>
      </c>
      <c r="V156" s="114" t="s">
        <v>50</v>
      </c>
      <c r="W156" s="114"/>
      <c r="X156" s="115" t="s">
        <v>410</v>
      </c>
      <c r="Y156" s="115" t="s">
        <v>385</v>
      </c>
      <c r="Z156" s="116" t="s">
        <v>386</v>
      </c>
      <c r="AA156" s="54" t="s">
        <v>55</v>
      </c>
      <c r="AB156" s="1" t="str">
        <f>VLOOKUP(B156,[1]Hoja2!$A$2:$B$10,2,FALSE)</f>
        <v>DIMEN2B</v>
      </c>
      <c r="AC156" s="1" t="str">
        <f t="shared" si="7"/>
        <v>PROY1</v>
      </c>
      <c r="AD156" s="1" t="str">
        <f t="shared" si="8"/>
        <v>PROY1PROD2203018</v>
      </c>
      <c r="AE156" s="1" t="str">
        <f t="shared" si="9"/>
        <v>PROY1MHCP</v>
      </c>
    </row>
    <row r="157" spans="1:31" ht="60" customHeight="1">
      <c r="A157" s="43">
        <v>146</v>
      </c>
      <c r="B157" s="103" t="s">
        <v>376</v>
      </c>
      <c r="C157" s="103" t="s">
        <v>377</v>
      </c>
      <c r="D157" s="104" t="s">
        <v>37</v>
      </c>
      <c r="E157" s="104" t="s">
        <v>378</v>
      </c>
      <c r="F157" s="105" t="s">
        <v>379</v>
      </c>
      <c r="G157" s="106" t="s">
        <v>112</v>
      </c>
      <c r="H157" s="104" t="s">
        <v>380</v>
      </c>
      <c r="I157" s="104" t="s">
        <v>381</v>
      </c>
      <c r="J157" s="104" t="s">
        <v>92</v>
      </c>
      <c r="K157" s="107" t="s">
        <v>416</v>
      </c>
      <c r="L157" s="122">
        <v>80111600</v>
      </c>
      <c r="M157" s="125" t="s">
        <v>417</v>
      </c>
      <c r="N157" s="110" t="s">
        <v>64</v>
      </c>
      <c r="O157" s="110" t="s">
        <v>64</v>
      </c>
      <c r="P157" s="111">
        <v>4</v>
      </c>
      <c r="Q157" s="112" t="s">
        <v>97</v>
      </c>
      <c r="R157" s="110" t="s">
        <v>56</v>
      </c>
      <c r="S157" s="113">
        <f t="shared" si="11"/>
        <v>6880000</v>
      </c>
      <c r="T157" s="113">
        <v>1720000</v>
      </c>
      <c r="U157" s="113">
        <f t="shared" si="12"/>
        <v>6880000</v>
      </c>
      <c r="V157" s="114" t="s">
        <v>50</v>
      </c>
      <c r="W157" s="114"/>
      <c r="X157" s="115" t="s">
        <v>410</v>
      </c>
      <c r="Y157" s="115" t="s">
        <v>385</v>
      </c>
      <c r="Z157" s="116" t="s">
        <v>386</v>
      </c>
      <c r="AA157" s="54" t="s">
        <v>55</v>
      </c>
      <c r="AB157" s="1" t="str">
        <f>VLOOKUP(B157,[1]Hoja2!$A$2:$B$10,2,FALSE)</f>
        <v>DIMEN2B</v>
      </c>
      <c r="AC157" s="1" t="str">
        <f t="shared" si="7"/>
        <v>PROY1</v>
      </c>
      <c r="AD157" s="1" t="str">
        <f t="shared" si="8"/>
        <v>PROY1PROD2203018</v>
      </c>
      <c r="AE157" s="1" t="str">
        <f t="shared" si="9"/>
        <v>PROY1MHCP</v>
      </c>
    </row>
    <row r="158" spans="1:31" ht="60" customHeight="1">
      <c r="A158" s="43">
        <v>147</v>
      </c>
      <c r="B158" s="103" t="s">
        <v>376</v>
      </c>
      <c r="C158" s="103" t="s">
        <v>377</v>
      </c>
      <c r="D158" s="104" t="s">
        <v>37</v>
      </c>
      <c r="E158" s="104" t="s">
        <v>378</v>
      </c>
      <c r="F158" s="105" t="s">
        <v>379</v>
      </c>
      <c r="G158" s="106" t="s">
        <v>112</v>
      </c>
      <c r="H158" s="104" t="s">
        <v>380</v>
      </c>
      <c r="I158" s="104" t="s">
        <v>381</v>
      </c>
      <c r="J158" s="104" t="s">
        <v>92</v>
      </c>
      <c r="K158" s="107" t="s">
        <v>416</v>
      </c>
      <c r="L158" s="122">
        <v>80111600</v>
      </c>
      <c r="M158" s="125" t="s">
        <v>417</v>
      </c>
      <c r="N158" s="110" t="s">
        <v>99</v>
      </c>
      <c r="O158" s="110" t="s">
        <v>99</v>
      </c>
      <c r="P158" s="111">
        <v>7.5</v>
      </c>
      <c r="Q158" s="112" t="s">
        <v>97</v>
      </c>
      <c r="R158" s="110" t="s">
        <v>56</v>
      </c>
      <c r="S158" s="113">
        <f t="shared" si="11"/>
        <v>12900000</v>
      </c>
      <c r="T158" s="113">
        <v>1720000</v>
      </c>
      <c r="U158" s="113">
        <f t="shared" si="12"/>
        <v>12900000</v>
      </c>
      <c r="V158" s="114" t="s">
        <v>50</v>
      </c>
      <c r="W158" s="114"/>
      <c r="X158" s="115" t="s">
        <v>410</v>
      </c>
      <c r="Y158" s="115" t="s">
        <v>385</v>
      </c>
      <c r="Z158" s="116" t="s">
        <v>386</v>
      </c>
      <c r="AA158" s="54" t="s">
        <v>55</v>
      </c>
      <c r="AB158" s="1" t="str">
        <f>VLOOKUP(B158,[1]Hoja2!$A$2:$B$10,2,FALSE)</f>
        <v>DIMEN2B</v>
      </c>
      <c r="AC158" s="1" t="str">
        <f t="shared" si="7"/>
        <v>PROY1</v>
      </c>
      <c r="AD158" s="1" t="str">
        <f t="shared" si="8"/>
        <v>PROY1PROD2203018</v>
      </c>
      <c r="AE158" s="1" t="str">
        <f t="shared" si="9"/>
        <v>PROY1MHCP</v>
      </c>
    </row>
    <row r="159" spans="1:31" ht="60" customHeight="1">
      <c r="A159" s="43">
        <v>148</v>
      </c>
      <c r="B159" s="103" t="s">
        <v>376</v>
      </c>
      <c r="C159" s="103" t="s">
        <v>377</v>
      </c>
      <c r="D159" s="104" t="s">
        <v>37</v>
      </c>
      <c r="E159" s="104" t="s">
        <v>378</v>
      </c>
      <c r="F159" s="105" t="s">
        <v>379</v>
      </c>
      <c r="G159" s="106" t="s">
        <v>112</v>
      </c>
      <c r="H159" s="104" t="s">
        <v>380</v>
      </c>
      <c r="I159" s="104" t="s">
        <v>381</v>
      </c>
      <c r="J159" s="104" t="s">
        <v>92</v>
      </c>
      <c r="K159" s="107" t="s">
        <v>418</v>
      </c>
      <c r="L159" s="122">
        <v>80111600</v>
      </c>
      <c r="M159" s="123" t="s">
        <v>419</v>
      </c>
      <c r="N159" s="110" t="s">
        <v>64</v>
      </c>
      <c r="O159" s="110" t="s">
        <v>64</v>
      </c>
      <c r="P159" s="111">
        <v>4</v>
      </c>
      <c r="Q159" s="112" t="s">
        <v>97</v>
      </c>
      <c r="R159" s="110" t="s">
        <v>56</v>
      </c>
      <c r="S159" s="113">
        <f t="shared" si="11"/>
        <v>6240000</v>
      </c>
      <c r="T159" s="113">
        <v>1560000</v>
      </c>
      <c r="U159" s="113">
        <f t="shared" si="12"/>
        <v>6240000</v>
      </c>
      <c r="V159" s="114" t="s">
        <v>50</v>
      </c>
      <c r="W159" s="114"/>
      <c r="X159" s="115" t="s">
        <v>410</v>
      </c>
      <c r="Y159" s="115" t="s">
        <v>385</v>
      </c>
      <c r="Z159" s="116" t="s">
        <v>386</v>
      </c>
      <c r="AA159" s="54" t="s">
        <v>55</v>
      </c>
      <c r="AB159" s="1" t="str">
        <f>VLOOKUP(B159,[1]Hoja2!$A$2:$B$10,2,FALSE)</f>
        <v>DIMEN2B</v>
      </c>
      <c r="AC159" s="1" t="str">
        <f t="shared" si="7"/>
        <v>PROY1</v>
      </c>
      <c r="AD159" s="1" t="str">
        <f t="shared" si="8"/>
        <v>PROY1PROD2203018</v>
      </c>
      <c r="AE159" s="1" t="str">
        <f t="shared" si="9"/>
        <v>PROY1MHCP</v>
      </c>
    </row>
    <row r="160" spans="1:31" ht="60" customHeight="1">
      <c r="A160" s="43">
        <v>149</v>
      </c>
      <c r="B160" s="103" t="s">
        <v>376</v>
      </c>
      <c r="C160" s="103" t="s">
        <v>377</v>
      </c>
      <c r="D160" s="104" t="s">
        <v>37</v>
      </c>
      <c r="E160" s="104" t="s">
        <v>378</v>
      </c>
      <c r="F160" s="105" t="s">
        <v>379</v>
      </c>
      <c r="G160" s="106" t="s">
        <v>112</v>
      </c>
      <c r="H160" s="104" t="s">
        <v>380</v>
      </c>
      <c r="I160" s="104" t="s">
        <v>381</v>
      </c>
      <c r="J160" s="104" t="s">
        <v>92</v>
      </c>
      <c r="K160" s="107" t="s">
        <v>418</v>
      </c>
      <c r="L160" s="122">
        <v>80111600</v>
      </c>
      <c r="M160" s="123" t="s">
        <v>420</v>
      </c>
      <c r="N160" s="110" t="s">
        <v>99</v>
      </c>
      <c r="O160" s="110" t="s">
        <v>99</v>
      </c>
      <c r="P160" s="111">
        <v>7.5</v>
      </c>
      <c r="Q160" s="112" t="s">
        <v>97</v>
      </c>
      <c r="R160" s="110" t="s">
        <v>56</v>
      </c>
      <c r="S160" s="113">
        <f t="shared" si="11"/>
        <v>11700000</v>
      </c>
      <c r="T160" s="113">
        <v>1560000</v>
      </c>
      <c r="U160" s="113">
        <f t="shared" si="12"/>
        <v>11700000</v>
      </c>
      <c r="V160" s="114" t="s">
        <v>50</v>
      </c>
      <c r="W160" s="114"/>
      <c r="X160" s="115" t="s">
        <v>410</v>
      </c>
      <c r="Y160" s="115" t="s">
        <v>385</v>
      </c>
      <c r="Z160" s="116" t="s">
        <v>386</v>
      </c>
      <c r="AA160" s="54" t="s">
        <v>55</v>
      </c>
      <c r="AB160" s="1" t="str">
        <f>VLOOKUP(B160,[1]Hoja2!$A$2:$B$10,2,FALSE)</f>
        <v>DIMEN2B</v>
      </c>
      <c r="AC160" s="1" t="str">
        <f t="shared" si="7"/>
        <v>PROY1</v>
      </c>
      <c r="AD160" s="1" t="str">
        <f t="shared" si="8"/>
        <v>PROY1PROD2203018</v>
      </c>
      <c r="AE160" s="1" t="str">
        <f t="shared" si="9"/>
        <v>PROY1MHCP</v>
      </c>
    </row>
    <row r="161" spans="1:31" ht="60" customHeight="1">
      <c r="A161" s="43">
        <v>150</v>
      </c>
      <c r="B161" s="103" t="s">
        <v>376</v>
      </c>
      <c r="C161" s="103" t="s">
        <v>377</v>
      </c>
      <c r="D161" s="104" t="s">
        <v>37</v>
      </c>
      <c r="E161" s="104" t="s">
        <v>378</v>
      </c>
      <c r="F161" s="105" t="s">
        <v>379</v>
      </c>
      <c r="G161" s="106" t="s">
        <v>112</v>
      </c>
      <c r="H161" s="104" t="s">
        <v>380</v>
      </c>
      <c r="I161" s="104" t="s">
        <v>381</v>
      </c>
      <c r="J161" s="104" t="s">
        <v>92</v>
      </c>
      <c r="K161" s="119" t="s">
        <v>421</v>
      </c>
      <c r="L161" s="110">
        <v>80111600</v>
      </c>
      <c r="M161" s="126" t="s">
        <v>422</v>
      </c>
      <c r="N161" s="110" t="s">
        <v>64</v>
      </c>
      <c r="O161" s="110" t="s">
        <v>64</v>
      </c>
      <c r="P161" s="118">
        <v>4</v>
      </c>
      <c r="Q161" s="112" t="s">
        <v>97</v>
      </c>
      <c r="R161" s="110" t="s">
        <v>56</v>
      </c>
      <c r="S161" s="113">
        <f t="shared" si="11"/>
        <v>4281776</v>
      </c>
      <c r="T161" s="113">
        <v>1070444</v>
      </c>
      <c r="U161" s="113">
        <f t="shared" si="12"/>
        <v>4281776</v>
      </c>
      <c r="V161" s="114" t="s">
        <v>50</v>
      </c>
      <c r="W161" s="114"/>
      <c r="X161" s="115" t="s">
        <v>410</v>
      </c>
      <c r="Y161" s="115" t="s">
        <v>385</v>
      </c>
      <c r="Z161" s="116" t="s">
        <v>386</v>
      </c>
      <c r="AA161" s="54" t="s">
        <v>55</v>
      </c>
      <c r="AB161" s="1" t="str">
        <f>VLOOKUP(B161,[1]Hoja2!$A$2:$B$10,2,FALSE)</f>
        <v>DIMEN2B</v>
      </c>
      <c r="AC161" s="1" t="str">
        <f t="shared" si="7"/>
        <v>PROY1</v>
      </c>
      <c r="AD161" s="1" t="str">
        <f t="shared" si="8"/>
        <v>PROY1PROD2203018</v>
      </c>
      <c r="AE161" s="1" t="str">
        <f t="shared" si="9"/>
        <v>PROY1MHCP</v>
      </c>
    </row>
    <row r="162" spans="1:31" ht="60" customHeight="1">
      <c r="A162" s="43">
        <v>151</v>
      </c>
      <c r="B162" s="103" t="s">
        <v>376</v>
      </c>
      <c r="C162" s="103" t="s">
        <v>377</v>
      </c>
      <c r="D162" s="104" t="s">
        <v>37</v>
      </c>
      <c r="E162" s="104" t="s">
        <v>378</v>
      </c>
      <c r="F162" s="105" t="s">
        <v>379</v>
      </c>
      <c r="G162" s="106" t="s">
        <v>112</v>
      </c>
      <c r="H162" s="104" t="s">
        <v>380</v>
      </c>
      <c r="I162" s="104" t="s">
        <v>381</v>
      </c>
      <c r="J162" s="104" t="s">
        <v>92</v>
      </c>
      <c r="K162" s="119" t="s">
        <v>421</v>
      </c>
      <c r="L162" s="110">
        <v>80111600</v>
      </c>
      <c r="M162" s="126" t="s">
        <v>422</v>
      </c>
      <c r="N162" s="110" t="s">
        <v>99</v>
      </c>
      <c r="O162" s="110" t="s">
        <v>99</v>
      </c>
      <c r="P162" s="118">
        <v>7</v>
      </c>
      <c r="Q162" s="112" t="s">
        <v>97</v>
      </c>
      <c r="R162" s="110" t="s">
        <v>56</v>
      </c>
      <c r="S162" s="113">
        <f t="shared" si="11"/>
        <v>7493108</v>
      </c>
      <c r="T162" s="113">
        <v>1070444</v>
      </c>
      <c r="U162" s="113">
        <f t="shared" si="12"/>
        <v>7493108</v>
      </c>
      <c r="V162" s="114" t="s">
        <v>50</v>
      </c>
      <c r="W162" s="114"/>
      <c r="X162" s="115" t="s">
        <v>410</v>
      </c>
      <c r="Y162" s="115" t="s">
        <v>385</v>
      </c>
      <c r="Z162" s="116" t="s">
        <v>386</v>
      </c>
      <c r="AA162" s="54" t="s">
        <v>55</v>
      </c>
      <c r="AB162" s="1" t="str">
        <f>VLOOKUP(B162,[1]Hoja2!$A$2:$B$10,2,FALSE)</f>
        <v>DIMEN2B</v>
      </c>
      <c r="AC162" s="1" t="str">
        <f t="shared" si="7"/>
        <v>PROY1</v>
      </c>
      <c r="AD162" s="1" t="str">
        <f t="shared" si="8"/>
        <v>PROY1PROD2203018</v>
      </c>
      <c r="AE162" s="1" t="str">
        <f t="shared" si="9"/>
        <v>PROY1MHCP</v>
      </c>
    </row>
    <row r="163" spans="1:31" ht="60" customHeight="1">
      <c r="A163" s="43">
        <v>152</v>
      </c>
      <c r="B163" s="103" t="s">
        <v>376</v>
      </c>
      <c r="C163" s="103" t="s">
        <v>377</v>
      </c>
      <c r="D163" s="104" t="s">
        <v>37</v>
      </c>
      <c r="E163" s="104" t="s">
        <v>378</v>
      </c>
      <c r="F163" s="105" t="s">
        <v>379</v>
      </c>
      <c r="G163" s="106" t="s">
        <v>112</v>
      </c>
      <c r="H163" s="104" t="s">
        <v>380</v>
      </c>
      <c r="I163" s="104" t="s">
        <v>381</v>
      </c>
      <c r="J163" s="104" t="s">
        <v>92</v>
      </c>
      <c r="K163" s="119" t="s">
        <v>423</v>
      </c>
      <c r="L163" s="110">
        <v>80111600</v>
      </c>
      <c r="M163" s="126" t="s">
        <v>424</v>
      </c>
      <c r="N163" s="110" t="s">
        <v>64</v>
      </c>
      <c r="O163" s="110" t="s">
        <v>64</v>
      </c>
      <c r="P163" s="111">
        <v>4</v>
      </c>
      <c r="Q163" s="112" t="s">
        <v>97</v>
      </c>
      <c r="R163" s="110" t="s">
        <v>56</v>
      </c>
      <c r="S163" s="113">
        <f t="shared" si="11"/>
        <v>30160000</v>
      </c>
      <c r="T163" s="113">
        <v>7540000</v>
      </c>
      <c r="U163" s="113">
        <f t="shared" si="12"/>
        <v>30160000</v>
      </c>
      <c r="V163" s="114" t="s">
        <v>50</v>
      </c>
      <c r="W163" s="114"/>
      <c r="X163" s="115" t="s">
        <v>425</v>
      </c>
      <c r="Y163" s="115" t="s">
        <v>385</v>
      </c>
      <c r="Z163" s="116" t="s">
        <v>386</v>
      </c>
      <c r="AA163" s="54" t="s">
        <v>55</v>
      </c>
      <c r="AB163" s="1" t="str">
        <f>VLOOKUP(B163,[1]Hoja2!$A$2:$B$10,2,FALSE)</f>
        <v>DIMEN2B</v>
      </c>
      <c r="AC163" s="1" t="str">
        <f t="shared" si="7"/>
        <v>PROY1</v>
      </c>
      <c r="AD163" s="1" t="str">
        <f t="shared" si="8"/>
        <v>PROY1PROD2203018</v>
      </c>
      <c r="AE163" s="1" t="str">
        <f t="shared" si="9"/>
        <v>PROY1MHCP</v>
      </c>
    </row>
    <row r="164" spans="1:31" ht="60" customHeight="1">
      <c r="A164" s="43">
        <v>153</v>
      </c>
      <c r="B164" s="103" t="s">
        <v>376</v>
      </c>
      <c r="C164" s="103" t="s">
        <v>377</v>
      </c>
      <c r="D164" s="104" t="s">
        <v>37</v>
      </c>
      <c r="E164" s="104" t="s">
        <v>378</v>
      </c>
      <c r="F164" s="105" t="s">
        <v>379</v>
      </c>
      <c r="G164" s="106" t="s">
        <v>112</v>
      </c>
      <c r="H164" s="104" t="s">
        <v>380</v>
      </c>
      <c r="I164" s="104" t="s">
        <v>381</v>
      </c>
      <c r="J164" s="104" t="s">
        <v>92</v>
      </c>
      <c r="K164" s="119" t="s">
        <v>423</v>
      </c>
      <c r="L164" s="110">
        <v>80111600</v>
      </c>
      <c r="M164" s="126" t="s">
        <v>424</v>
      </c>
      <c r="N164" s="110" t="s">
        <v>99</v>
      </c>
      <c r="O164" s="110" t="s">
        <v>99</v>
      </c>
      <c r="P164" s="111">
        <v>7.5</v>
      </c>
      <c r="Q164" s="112" t="s">
        <v>97</v>
      </c>
      <c r="R164" s="110" t="s">
        <v>56</v>
      </c>
      <c r="S164" s="113">
        <f t="shared" si="11"/>
        <v>56550000</v>
      </c>
      <c r="T164" s="113">
        <v>7540000</v>
      </c>
      <c r="U164" s="113">
        <f t="shared" si="12"/>
        <v>56550000</v>
      </c>
      <c r="V164" s="114" t="s">
        <v>50</v>
      </c>
      <c r="W164" s="114"/>
      <c r="X164" s="115" t="s">
        <v>425</v>
      </c>
      <c r="Y164" s="115" t="s">
        <v>385</v>
      </c>
      <c r="Z164" s="116" t="s">
        <v>386</v>
      </c>
      <c r="AA164" s="54" t="s">
        <v>55</v>
      </c>
      <c r="AB164" s="1" t="str">
        <f>VLOOKUP(B164,[1]Hoja2!$A$2:$B$10,2,FALSE)</f>
        <v>DIMEN2B</v>
      </c>
      <c r="AC164" s="1" t="str">
        <f t="shared" si="7"/>
        <v>PROY1</v>
      </c>
      <c r="AD164" s="1" t="str">
        <f t="shared" si="8"/>
        <v>PROY1PROD2203018</v>
      </c>
      <c r="AE164" s="1" t="str">
        <f t="shared" si="9"/>
        <v>PROY1MHCP</v>
      </c>
    </row>
    <row r="165" spans="1:31" ht="60" customHeight="1">
      <c r="A165" s="43">
        <v>154</v>
      </c>
      <c r="B165" s="103" t="s">
        <v>376</v>
      </c>
      <c r="C165" s="103" t="s">
        <v>377</v>
      </c>
      <c r="D165" s="104" t="s">
        <v>37</v>
      </c>
      <c r="E165" s="104" t="s">
        <v>378</v>
      </c>
      <c r="F165" s="105" t="s">
        <v>379</v>
      </c>
      <c r="G165" s="106" t="s">
        <v>112</v>
      </c>
      <c r="H165" s="104" t="s">
        <v>380</v>
      </c>
      <c r="I165" s="104" t="s">
        <v>381</v>
      </c>
      <c r="J165" s="104" t="s">
        <v>92</v>
      </c>
      <c r="K165" s="119" t="s">
        <v>426</v>
      </c>
      <c r="L165" s="110">
        <v>80111600</v>
      </c>
      <c r="M165" s="126" t="s">
        <v>427</v>
      </c>
      <c r="N165" s="110" t="s">
        <v>64</v>
      </c>
      <c r="O165" s="110" t="s">
        <v>64</v>
      </c>
      <c r="P165" s="111">
        <v>4</v>
      </c>
      <c r="Q165" s="112" t="s">
        <v>97</v>
      </c>
      <c r="R165" s="110" t="s">
        <v>56</v>
      </c>
      <c r="S165" s="113">
        <f t="shared" si="11"/>
        <v>16000000</v>
      </c>
      <c r="T165" s="113">
        <v>4000000</v>
      </c>
      <c r="U165" s="113">
        <f t="shared" si="12"/>
        <v>16000000</v>
      </c>
      <c r="V165" s="114" t="s">
        <v>50</v>
      </c>
      <c r="W165" s="114"/>
      <c r="X165" s="115" t="s">
        <v>425</v>
      </c>
      <c r="Y165" s="115" t="s">
        <v>385</v>
      </c>
      <c r="Z165" s="116" t="s">
        <v>386</v>
      </c>
      <c r="AA165" s="54" t="s">
        <v>55</v>
      </c>
      <c r="AB165" s="1" t="str">
        <f>VLOOKUP(B165,[1]Hoja2!$A$2:$B$10,2,FALSE)</f>
        <v>DIMEN2B</v>
      </c>
      <c r="AC165" s="1" t="str">
        <f t="shared" si="7"/>
        <v>PROY1</v>
      </c>
      <c r="AD165" s="1" t="str">
        <f t="shared" si="8"/>
        <v>PROY1PROD2203018</v>
      </c>
      <c r="AE165" s="1" t="str">
        <f t="shared" si="9"/>
        <v>PROY1MHCP</v>
      </c>
    </row>
    <row r="166" spans="1:31" ht="60" customHeight="1">
      <c r="A166" s="43">
        <v>155</v>
      </c>
      <c r="B166" s="103" t="s">
        <v>376</v>
      </c>
      <c r="C166" s="103" t="s">
        <v>377</v>
      </c>
      <c r="D166" s="104" t="s">
        <v>37</v>
      </c>
      <c r="E166" s="104" t="s">
        <v>378</v>
      </c>
      <c r="F166" s="105" t="s">
        <v>379</v>
      </c>
      <c r="G166" s="106" t="s">
        <v>112</v>
      </c>
      <c r="H166" s="104" t="s">
        <v>380</v>
      </c>
      <c r="I166" s="104" t="s">
        <v>381</v>
      </c>
      <c r="J166" s="104" t="s">
        <v>92</v>
      </c>
      <c r="K166" s="119" t="s">
        <v>426</v>
      </c>
      <c r="L166" s="110">
        <v>80111600</v>
      </c>
      <c r="M166" s="126" t="s">
        <v>427</v>
      </c>
      <c r="N166" s="110" t="s">
        <v>99</v>
      </c>
      <c r="O166" s="110" t="s">
        <v>99</v>
      </c>
      <c r="P166" s="111">
        <v>7.5</v>
      </c>
      <c r="Q166" s="112" t="s">
        <v>97</v>
      </c>
      <c r="R166" s="110" t="s">
        <v>56</v>
      </c>
      <c r="S166" s="113">
        <f t="shared" si="11"/>
        <v>30000000</v>
      </c>
      <c r="T166" s="113">
        <v>4000000</v>
      </c>
      <c r="U166" s="113">
        <f t="shared" si="12"/>
        <v>30000000</v>
      </c>
      <c r="V166" s="114" t="s">
        <v>50</v>
      </c>
      <c r="W166" s="114"/>
      <c r="X166" s="115" t="s">
        <v>425</v>
      </c>
      <c r="Y166" s="115" t="s">
        <v>385</v>
      </c>
      <c r="Z166" s="116" t="s">
        <v>386</v>
      </c>
      <c r="AA166" s="54" t="s">
        <v>55</v>
      </c>
      <c r="AB166" s="1" t="str">
        <f>VLOOKUP(B166,[1]Hoja2!$A$2:$B$10,2,FALSE)</f>
        <v>DIMEN2B</v>
      </c>
      <c r="AC166" s="1" t="str">
        <f t="shared" si="7"/>
        <v>PROY1</v>
      </c>
      <c r="AD166" s="1" t="str">
        <f t="shared" si="8"/>
        <v>PROY1PROD2203018</v>
      </c>
      <c r="AE166" s="1" t="str">
        <f t="shared" si="9"/>
        <v>PROY1MHCP</v>
      </c>
    </row>
    <row r="167" spans="1:31" ht="60" customHeight="1">
      <c r="A167" s="43">
        <v>156</v>
      </c>
      <c r="B167" s="103" t="s">
        <v>376</v>
      </c>
      <c r="C167" s="103" t="s">
        <v>377</v>
      </c>
      <c r="D167" s="104" t="s">
        <v>37</v>
      </c>
      <c r="E167" s="104" t="s">
        <v>378</v>
      </c>
      <c r="F167" s="105" t="s">
        <v>379</v>
      </c>
      <c r="G167" s="106" t="s">
        <v>112</v>
      </c>
      <c r="H167" s="104" t="s">
        <v>380</v>
      </c>
      <c r="I167" s="104" t="s">
        <v>381</v>
      </c>
      <c r="J167" s="104" t="s">
        <v>92</v>
      </c>
      <c r="K167" s="119" t="s">
        <v>428</v>
      </c>
      <c r="L167" s="110">
        <v>80111600</v>
      </c>
      <c r="M167" s="126" t="s">
        <v>429</v>
      </c>
      <c r="N167" s="110" t="s">
        <v>64</v>
      </c>
      <c r="O167" s="110" t="s">
        <v>64</v>
      </c>
      <c r="P167" s="111">
        <v>4</v>
      </c>
      <c r="Q167" s="112" t="s">
        <v>97</v>
      </c>
      <c r="R167" s="110" t="s">
        <v>56</v>
      </c>
      <c r="S167" s="113">
        <f t="shared" si="11"/>
        <v>22800000</v>
      </c>
      <c r="T167" s="113">
        <v>5700000</v>
      </c>
      <c r="U167" s="113">
        <f t="shared" si="12"/>
        <v>22800000</v>
      </c>
      <c r="V167" s="114" t="s">
        <v>50</v>
      </c>
      <c r="W167" s="114"/>
      <c r="X167" s="115" t="s">
        <v>425</v>
      </c>
      <c r="Y167" s="115" t="s">
        <v>385</v>
      </c>
      <c r="Z167" s="116" t="s">
        <v>386</v>
      </c>
      <c r="AA167" s="54" t="s">
        <v>55</v>
      </c>
      <c r="AB167" s="1" t="str">
        <f>VLOOKUP(B167,[1]Hoja2!$A$2:$B$10,2,FALSE)</f>
        <v>DIMEN2B</v>
      </c>
      <c r="AC167" s="1" t="str">
        <f t="shared" si="7"/>
        <v>PROY1</v>
      </c>
      <c r="AD167" s="1" t="str">
        <f t="shared" si="8"/>
        <v>PROY1PROD2203018</v>
      </c>
      <c r="AE167" s="1" t="str">
        <f t="shared" si="9"/>
        <v>PROY1MHCP</v>
      </c>
    </row>
    <row r="168" spans="1:31" ht="60" customHeight="1">
      <c r="A168" s="43">
        <v>157</v>
      </c>
      <c r="B168" s="103" t="s">
        <v>376</v>
      </c>
      <c r="C168" s="103" t="s">
        <v>377</v>
      </c>
      <c r="D168" s="104" t="s">
        <v>37</v>
      </c>
      <c r="E168" s="104" t="s">
        <v>378</v>
      </c>
      <c r="F168" s="105" t="s">
        <v>379</v>
      </c>
      <c r="G168" s="106" t="s">
        <v>112</v>
      </c>
      <c r="H168" s="104" t="s">
        <v>380</v>
      </c>
      <c r="I168" s="104" t="s">
        <v>381</v>
      </c>
      <c r="J168" s="104" t="s">
        <v>92</v>
      </c>
      <c r="K168" s="119" t="s">
        <v>428</v>
      </c>
      <c r="L168" s="110">
        <v>80111600</v>
      </c>
      <c r="M168" s="126" t="s">
        <v>430</v>
      </c>
      <c r="N168" s="110" t="s">
        <v>99</v>
      </c>
      <c r="O168" s="110" t="s">
        <v>99</v>
      </c>
      <c r="P168" s="111">
        <v>7.5</v>
      </c>
      <c r="Q168" s="112" t="s">
        <v>97</v>
      </c>
      <c r="R168" s="110" t="s">
        <v>56</v>
      </c>
      <c r="S168" s="113">
        <f t="shared" si="11"/>
        <v>42750000</v>
      </c>
      <c r="T168" s="113">
        <v>5700000</v>
      </c>
      <c r="U168" s="113">
        <f t="shared" si="12"/>
        <v>42750000</v>
      </c>
      <c r="V168" s="114" t="s">
        <v>50</v>
      </c>
      <c r="W168" s="114"/>
      <c r="X168" s="115" t="s">
        <v>425</v>
      </c>
      <c r="Y168" s="115" t="s">
        <v>385</v>
      </c>
      <c r="Z168" s="116" t="s">
        <v>386</v>
      </c>
      <c r="AA168" s="54" t="s">
        <v>55</v>
      </c>
      <c r="AB168" s="1" t="str">
        <f>VLOOKUP(B168,[1]Hoja2!$A$2:$B$10,2,FALSE)</f>
        <v>DIMEN2B</v>
      </c>
      <c r="AC168" s="1" t="str">
        <f t="shared" si="7"/>
        <v>PROY1</v>
      </c>
      <c r="AD168" s="1" t="str">
        <f t="shared" si="8"/>
        <v>PROY1PROD2203018</v>
      </c>
      <c r="AE168" s="1" t="str">
        <f t="shared" si="9"/>
        <v>PROY1MHCP</v>
      </c>
    </row>
    <row r="169" spans="1:31" ht="60" customHeight="1">
      <c r="A169" s="43">
        <v>158</v>
      </c>
      <c r="B169" s="103" t="s">
        <v>376</v>
      </c>
      <c r="C169" s="103" t="s">
        <v>377</v>
      </c>
      <c r="D169" s="104" t="s">
        <v>37</v>
      </c>
      <c r="E169" s="104" t="s">
        <v>378</v>
      </c>
      <c r="F169" s="105" t="s">
        <v>379</v>
      </c>
      <c r="G169" s="106" t="s">
        <v>112</v>
      </c>
      <c r="H169" s="104" t="s">
        <v>380</v>
      </c>
      <c r="I169" s="104" t="s">
        <v>381</v>
      </c>
      <c r="J169" s="104" t="s">
        <v>92</v>
      </c>
      <c r="K169" s="119" t="s">
        <v>431</v>
      </c>
      <c r="L169" s="110">
        <v>80111600</v>
      </c>
      <c r="M169" s="121" t="s">
        <v>432</v>
      </c>
      <c r="N169" s="110" t="s">
        <v>64</v>
      </c>
      <c r="O169" s="110" t="s">
        <v>64</v>
      </c>
      <c r="P169" s="111">
        <v>4</v>
      </c>
      <c r="Q169" s="112" t="s">
        <v>97</v>
      </c>
      <c r="R169" s="110" t="s">
        <v>56</v>
      </c>
      <c r="S169" s="113">
        <f t="shared" si="11"/>
        <v>22000000</v>
      </c>
      <c r="T169" s="113">
        <v>5500000</v>
      </c>
      <c r="U169" s="113">
        <f t="shared" si="12"/>
        <v>22000000</v>
      </c>
      <c r="V169" s="114" t="s">
        <v>50</v>
      </c>
      <c r="W169" s="114"/>
      <c r="X169" s="115" t="s">
        <v>425</v>
      </c>
      <c r="Y169" s="115" t="s">
        <v>385</v>
      </c>
      <c r="Z169" s="116" t="s">
        <v>386</v>
      </c>
      <c r="AA169" s="54" t="s">
        <v>55</v>
      </c>
      <c r="AB169" s="1" t="str">
        <f>VLOOKUP(B169,[1]Hoja2!$A$2:$B$10,2,FALSE)</f>
        <v>DIMEN2B</v>
      </c>
      <c r="AC169" s="1" t="str">
        <f t="shared" si="7"/>
        <v>PROY1</v>
      </c>
      <c r="AD169" s="1" t="str">
        <f t="shared" si="8"/>
        <v>PROY1PROD2203018</v>
      </c>
      <c r="AE169" s="1" t="str">
        <f t="shared" si="9"/>
        <v>PROY1MHCP</v>
      </c>
    </row>
    <row r="170" spans="1:31" ht="60" customHeight="1">
      <c r="A170" s="43">
        <v>159</v>
      </c>
      <c r="B170" s="103" t="s">
        <v>376</v>
      </c>
      <c r="C170" s="103" t="s">
        <v>377</v>
      </c>
      <c r="D170" s="104" t="s">
        <v>37</v>
      </c>
      <c r="E170" s="104" t="s">
        <v>378</v>
      </c>
      <c r="F170" s="105" t="s">
        <v>379</v>
      </c>
      <c r="G170" s="106" t="s">
        <v>112</v>
      </c>
      <c r="H170" s="104" t="s">
        <v>380</v>
      </c>
      <c r="I170" s="104" t="s">
        <v>381</v>
      </c>
      <c r="J170" s="104" t="s">
        <v>92</v>
      </c>
      <c r="K170" s="119" t="s">
        <v>431</v>
      </c>
      <c r="L170" s="110">
        <v>80111600</v>
      </c>
      <c r="M170" s="121" t="s">
        <v>433</v>
      </c>
      <c r="N170" s="110" t="s">
        <v>99</v>
      </c>
      <c r="O170" s="110" t="s">
        <v>99</v>
      </c>
      <c r="P170" s="111">
        <v>7.5</v>
      </c>
      <c r="Q170" s="112" t="s">
        <v>97</v>
      </c>
      <c r="R170" s="110" t="s">
        <v>56</v>
      </c>
      <c r="S170" s="113">
        <f t="shared" si="11"/>
        <v>41250000</v>
      </c>
      <c r="T170" s="113">
        <v>5500000</v>
      </c>
      <c r="U170" s="113">
        <f t="shared" si="12"/>
        <v>41250000</v>
      </c>
      <c r="V170" s="114" t="s">
        <v>50</v>
      </c>
      <c r="W170" s="114"/>
      <c r="X170" s="115" t="s">
        <v>425</v>
      </c>
      <c r="Y170" s="115" t="s">
        <v>385</v>
      </c>
      <c r="Z170" s="116" t="s">
        <v>386</v>
      </c>
      <c r="AA170" s="54" t="s">
        <v>55</v>
      </c>
      <c r="AB170" s="1" t="str">
        <f>VLOOKUP(B170,[1]Hoja2!$A$2:$B$10,2,FALSE)</f>
        <v>DIMEN2B</v>
      </c>
      <c r="AC170" s="1" t="str">
        <f t="shared" si="7"/>
        <v>PROY1</v>
      </c>
      <c r="AD170" s="1" t="str">
        <f t="shared" si="8"/>
        <v>PROY1PROD2203018</v>
      </c>
      <c r="AE170" s="1" t="str">
        <f t="shared" si="9"/>
        <v>PROY1MHCP</v>
      </c>
    </row>
    <row r="171" spans="1:31" ht="60" customHeight="1">
      <c r="A171" s="43">
        <v>160</v>
      </c>
      <c r="B171" s="103" t="s">
        <v>376</v>
      </c>
      <c r="C171" s="103" t="s">
        <v>377</v>
      </c>
      <c r="D171" s="104" t="s">
        <v>37</v>
      </c>
      <c r="E171" s="104" t="s">
        <v>378</v>
      </c>
      <c r="F171" s="105" t="s">
        <v>379</v>
      </c>
      <c r="G171" s="106" t="s">
        <v>112</v>
      </c>
      <c r="H171" s="104" t="s">
        <v>380</v>
      </c>
      <c r="I171" s="104" t="s">
        <v>381</v>
      </c>
      <c r="J171" s="104" t="s">
        <v>92</v>
      </c>
      <c r="K171" s="119" t="s">
        <v>434</v>
      </c>
      <c r="L171" s="110">
        <v>80111600</v>
      </c>
      <c r="M171" s="121" t="s">
        <v>435</v>
      </c>
      <c r="N171" s="110" t="s">
        <v>64</v>
      </c>
      <c r="O171" s="110" t="s">
        <v>64</v>
      </c>
      <c r="P171" s="111">
        <v>4</v>
      </c>
      <c r="Q171" s="112" t="s">
        <v>97</v>
      </c>
      <c r="R171" s="110" t="s">
        <v>49</v>
      </c>
      <c r="S171" s="113">
        <f t="shared" si="11"/>
        <v>10880000</v>
      </c>
      <c r="T171" s="113">
        <v>2720000</v>
      </c>
      <c r="U171" s="113">
        <f t="shared" si="12"/>
        <v>10880000</v>
      </c>
      <c r="V171" s="114" t="s">
        <v>50</v>
      </c>
      <c r="W171" s="114"/>
      <c r="X171" s="115" t="s">
        <v>425</v>
      </c>
      <c r="Y171" s="115" t="s">
        <v>385</v>
      </c>
      <c r="Z171" s="116" t="s">
        <v>386</v>
      </c>
      <c r="AA171" s="54" t="s">
        <v>55</v>
      </c>
      <c r="AB171" s="1" t="str">
        <f>VLOOKUP(B171,[1]Hoja2!$A$2:$B$10,2,FALSE)</f>
        <v>DIMEN2B</v>
      </c>
      <c r="AC171" s="1" t="str">
        <f t="shared" si="7"/>
        <v>PROY1</v>
      </c>
      <c r="AD171" s="1" t="str">
        <f t="shared" si="8"/>
        <v>PROY1PROD2203018</v>
      </c>
      <c r="AE171" s="1" t="str">
        <f t="shared" si="9"/>
        <v>PROY1MHCP</v>
      </c>
    </row>
    <row r="172" spans="1:31" ht="60" customHeight="1">
      <c r="A172" s="43">
        <v>161</v>
      </c>
      <c r="B172" s="103" t="s">
        <v>376</v>
      </c>
      <c r="C172" s="103" t="s">
        <v>377</v>
      </c>
      <c r="D172" s="104" t="s">
        <v>37</v>
      </c>
      <c r="E172" s="104" t="s">
        <v>378</v>
      </c>
      <c r="F172" s="105" t="s">
        <v>379</v>
      </c>
      <c r="G172" s="106" t="s">
        <v>112</v>
      </c>
      <c r="H172" s="104" t="s">
        <v>380</v>
      </c>
      <c r="I172" s="104" t="s">
        <v>381</v>
      </c>
      <c r="J172" s="104" t="s">
        <v>92</v>
      </c>
      <c r="K172" s="119" t="s">
        <v>434</v>
      </c>
      <c r="L172" s="110">
        <v>80111600</v>
      </c>
      <c r="M172" s="121" t="s">
        <v>436</v>
      </c>
      <c r="N172" s="110" t="s">
        <v>99</v>
      </c>
      <c r="O172" s="110" t="s">
        <v>99</v>
      </c>
      <c r="P172" s="111">
        <v>7.5</v>
      </c>
      <c r="Q172" s="112" t="s">
        <v>97</v>
      </c>
      <c r="R172" s="110" t="s">
        <v>49</v>
      </c>
      <c r="S172" s="113">
        <f t="shared" si="11"/>
        <v>20400000</v>
      </c>
      <c r="T172" s="113">
        <v>2720000</v>
      </c>
      <c r="U172" s="113">
        <f t="shared" si="12"/>
        <v>20400000</v>
      </c>
      <c r="V172" s="114" t="s">
        <v>50</v>
      </c>
      <c r="W172" s="114"/>
      <c r="X172" s="115" t="s">
        <v>425</v>
      </c>
      <c r="Y172" s="115" t="s">
        <v>385</v>
      </c>
      <c r="Z172" s="116" t="s">
        <v>386</v>
      </c>
      <c r="AA172" s="54" t="s">
        <v>55</v>
      </c>
      <c r="AB172" s="1" t="str">
        <f>VLOOKUP(B172,[1]Hoja2!$A$2:$B$10,2,FALSE)</f>
        <v>DIMEN2B</v>
      </c>
      <c r="AC172" s="1" t="str">
        <f t="shared" si="7"/>
        <v>PROY1</v>
      </c>
      <c r="AD172" s="1" t="str">
        <f t="shared" si="8"/>
        <v>PROY1PROD2203018</v>
      </c>
      <c r="AE172" s="1" t="str">
        <f t="shared" si="9"/>
        <v>PROY1MHCP</v>
      </c>
    </row>
    <row r="173" spans="1:31" ht="60" customHeight="1">
      <c r="A173" s="43">
        <v>162</v>
      </c>
      <c r="B173" s="103" t="s">
        <v>376</v>
      </c>
      <c r="C173" s="103" t="s">
        <v>377</v>
      </c>
      <c r="D173" s="104" t="s">
        <v>37</v>
      </c>
      <c r="E173" s="104" t="s">
        <v>378</v>
      </c>
      <c r="F173" s="105" t="s">
        <v>379</v>
      </c>
      <c r="G173" s="106" t="s">
        <v>112</v>
      </c>
      <c r="H173" s="104" t="s">
        <v>380</v>
      </c>
      <c r="I173" s="104" t="s">
        <v>381</v>
      </c>
      <c r="J173" s="104" t="s">
        <v>92</v>
      </c>
      <c r="K173" s="119" t="s">
        <v>437</v>
      </c>
      <c r="L173" s="110">
        <v>80111600</v>
      </c>
      <c r="M173" s="121" t="s">
        <v>438</v>
      </c>
      <c r="N173" s="110" t="s">
        <v>64</v>
      </c>
      <c r="O173" s="110" t="s">
        <v>64</v>
      </c>
      <c r="P173" s="111">
        <v>4</v>
      </c>
      <c r="Q173" s="112" t="s">
        <v>97</v>
      </c>
      <c r="R173" s="110" t="s">
        <v>56</v>
      </c>
      <c r="S173" s="113">
        <f t="shared" si="11"/>
        <v>13860000</v>
      </c>
      <c r="T173" s="113">
        <v>3465000</v>
      </c>
      <c r="U173" s="113">
        <f t="shared" si="12"/>
        <v>13860000</v>
      </c>
      <c r="V173" s="114" t="s">
        <v>50</v>
      </c>
      <c r="W173" s="114"/>
      <c r="X173" s="115" t="s">
        <v>425</v>
      </c>
      <c r="Y173" s="115" t="s">
        <v>385</v>
      </c>
      <c r="Z173" s="116" t="s">
        <v>386</v>
      </c>
      <c r="AA173" s="54" t="s">
        <v>55</v>
      </c>
      <c r="AB173" s="1" t="str">
        <f>VLOOKUP(B173,[1]Hoja2!$A$2:$B$10,2,FALSE)</f>
        <v>DIMEN2B</v>
      </c>
      <c r="AC173" s="1" t="str">
        <f t="shared" si="7"/>
        <v>PROY1</v>
      </c>
      <c r="AD173" s="1" t="str">
        <f t="shared" si="8"/>
        <v>PROY1PROD2203018</v>
      </c>
      <c r="AE173" s="1" t="str">
        <f t="shared" si="9"/>
        <v>PROY1MHCP</v>
      </c>
    </row>
    <row r="174" spans="1:31" ht="60" customHeight="1">
      <c r="A174" s="43">
        <v>163</v>
      </c>
      <c r="B174" s="103" t="s">
        <v>376</v>
      </c>
      <c r="C174" s="103" t="s">
        <v>377</v>
      </c>
      <c r="D174" s="104" t="s">
        <v>37</v>
      </c>
      <c r="E174" s="104" t="s">
        <v>378</v>
      </c>
      <c r="F174" s="105" t="s">
        <v>379</v>
      </c>
      <c r="G174" s="106" t="s">
        <v>112</v>
      </c>
      <c r="H174" s="104" t="s">
        <v>380</v>
      </c>
      <c r="I174" s="104" t="s">
        <v>381</v>
      </c>
      <c r="J174" s="104" t="s">
        <v>92</v>
      </c>
      <c r="K174" s="119" t="s">
        <v>437</v>
      </c>
      <c r="L174" s="110">
        <v>80111600</v>
      </c>
      <c r="M174" s="121" t="s">
        <v>438</v>
      </c>
      <c r="N174" s="110" t="s">
        <v>99</v>
      </c>
      <c r="O174" s="110" t="s">
        <v>99</v>
      </c>
      <c r="P174" s="111">
        <v>7.5</v>
      </c>
      <c r="Q174" s="112" t="s">
        <v>97</v>
      </c>
      <c r="R174" s="110" t="s">
        <v>56</v>
      </c>
      <c r="S174" s="113">
        <f t="shared" si="11"/>
        <v>25987500</v>
      </c>
      <c r="T174" s="113">
        <v>3465000</v>
      </c>
      <c r="U174" s="113">
        <f t="shared" si="12"/>
        <v>25987500</v>
      </c>
      <c r="V174" s="114" t="s">
        <v>50</v>
      </c>
      <c r="W174" s="114"/>
      <c r="X174" s="115" t="s">
        <v>425</v>
      </c>
      <c r="Y174" s="115" t="s">
        <v>385</v>
      </c>
      <c r="Z174" s="116" t="s">
        <v>386</v>
      </c>
      <c r="AA174" s="54" t="s">
        <v>55</v>
      </c>
      <c r="AB174" s="1" t="str">
        <f>VLOOKUP(B174,[1]Hoja2!$A$2:$B$10,2,FALSE)</f>
        <v>DIMEN2B</v>
      </c>
      <c r="AC174" s="1" t="str">
        <f t="shared" si="7"/>
        <v>PROY1</v>
      </c>
      <c r="AD174" s="1" t="str">
        <f t="shared" si="8"/>
        <v>PROY1PROD2203018</v>
      </c>
      <c r="AE174" s="1" t="str">
        <f t="shared" si="9"/>
        <v>PROY1MHCP</v>
      </c>
    </row>
    <row r="175" spans="1:31" ht="60" customHeight="1">
      <c r="A175" s="43">
        <v>164</v>
      </c>
      <c r="B175" s="103" t="s">
        <v>376</v>
      </c>
      <c r="C175" s="103" t="s">
        <v>377</v>
      </c>
      <c r="D175" s="104" t="s">
        <v>37</v>
      </c>
      <c r="E175" s="104" t="s">
        <v>378</v>
      </c>
      <c r="F175" s="105" t="s">
        <v>379</v>
      </c>
      <c r="G175" s="106" t="s">
        <v>112</v>
      </c>
      <c r="H175" s="104" t="s">
        <v>380</v>
      </c>
      <c r="I175" s="104" t="s">
        <v>381</v>
      </c>
      <c r="J175" s="104" t="s">
        <v>92</v>
      </c>
      <c r="K175" s="119" t="s">
        <v>439</v>
      </c>
      <c r="L175" s="110">
        <v>80111600</v>
      </c>
      <c r="M175" s="121" t="s">
        <v>440</v>
      </c>
      <c r="N175" s="110" t="s">
        <v>64</v>
      </c>
      <c r="O175" s="110" t="s">
        <v>64</v>
      </c>
      <c r="P175" s="111">
        <v>4</v>
      </c>
      <c r="Q175" s="112" t="s">
        <v>97</v>
      </c>
      <c r="R175" s="110" t="s">
        <v>56</v>
      </c>
      <c r="S175" s="113">
        <f t="shared" si="11"/>
        <v>13860000</v>
      </c>
      <c r="T175" s="113">
        <v>3465000</v>
      </c>
      <c r="U175" s="113">
        <f t="shared" si="12"/>
        <v>13860000</v>
      </c>
      <c r="V175" s="114" t="s">
        <v>50</v>
      </c>
      <c r="W175" s="114"/>
      <c r="X175" s="115" t="s">
        <v>425</v>
      </c>
      <c r="Y175" s="115" t="s">
        <v>385</v>
      </c>
      <c r="Z175" s="116" t="s">
        <v>386</v>
      </c>
      <c r="AA175" s="54" t="s">
        <v>55</v>
      </c>
      <c r="AB175" s="1" t="str">
        <f>VLOOKUP(B175,[1]Hoja2!$A$2:$B$10,2,FALSE)</f>
        <v>DIMEN2B</v>
      </c>
      <c r="AC175" s="1" t="str">
        <f t="shared" si="7"/>
        <v>PROY1</v>
      </c>
      <c r="AD175" s="1" t="str">
        <f t="shared" si="8"/>
        <v>PROY1PROD2203018</v>
      </c>
      <c r="AE175" s="1" t="str">
        <f t="shared" si="9"/>
        <v>PROY1MHCP</v>
      </c>
    </row>
    <row r="176" spans="1:31" ht="60" customHeight="1">
      <c r="A176" s="43">
        <v>165</v>
      </c>
      <c r="B176" s="103" t="s">
        <v>376</v>
      </c>
      <c r="C176" s="103" t="s">
        <v>377</v>
      </c>
      <c r="D176" s="104" t="s">
        <v>37</v>
      </c>
      <c r="E176" s="104" t="s">
        <v>378</v>
      </c>
      <c r="F176" s="105" t="s">
        <v>379</v>
      </c>
      <c r="G176" s="106" t="s">
        <v>112</v>
      </c>
      <c r="H176" s="104" t="s">
        <v>380</v>
      </c>
      <c r="I176" s="104" t="s">
        <v>381</v>
      </c>
      <c r="J176" s="104" t="s">
        <v>92</v>
      </c>
      <c r="K176" s="119" t="s">
        <v>439</v>
      </c>
      <c r="L176" s="110">
        <v>80111600</v>
      </c>
      <c r="M176" s="121" t="s">
        <v>440</v>
      </c>
      <c r="N176" s="110" t="s">
        <v>99</v>
      </c>
      <c r="O176" s="110" t="s">
        <v>99</v>
      </c>
      <c r="P176" s="111">
        <v>7.5</v>
      </c>
      <c r="Q176" s="112" t="s">
        <v>97</v>
      </c>
      <c r="R176" s="110" t="s">
        <v>56</v>
      </c>
      <c r="S176" s="113">
        <f t="shared" si="11"/>
        <v>25987500</v>
      </c>
      <c r="T176" s="113">
        <v>3465000</v>
      </c>
      <c r="U176" s="113">
        <f t="shared" si="12"/>
        <v>25987500</v>
      </c>
      <c r="V176" s="114" t="s">
        <v>50</v>
      </c>
      <c r="W176" s="114"/>
      <c r="X176" s="115" t="s">
        <v>425</v>
      </c>
      <c r="Y176" s="115" t="s">
        <v>385</v>
      </c>
      <c r="Z176" s="116" t="s">
        <v>386</v>
      </c>
      <c r="AA176" s="54" t="s">
        <v>55</v>
      </c>
      <c r="AB176" s="1" t="str">
        <f>VLOOKUP(B176,[1]Hoja2!$A$2:$B$10,2,FALSE)</f>
        <v>DIMEN2B</v>
      </c>
      <c r="AC176" s="1" t="str">
        <f t="shared" si="7"/>
        <v>PROY1</v>
      </c>
      <c r="AD176" s="1" t="str">
        <f t="shared" si="8"/>
        <v>PROY1PROD2203018</v>
      </c>
      <c r="AE176" s="1" t="str">
        <f t="shared" si="9"/>
        <v>PROY1MHCP</v>
      </c>
    </row>
    <row r="177" spans="1:31" ht="60" customHeight="1">
      <c r="A177" s="43">
        <v>166</v>
      </c>
      <c r="B177" s="103" t="s">
        <v>376</v>
      </c>
      <c r="C177" s="103" t="s">
        <v>377</v>
      </c>
      <c r="D177" s="104" t="s">
        <v>37</v>
      </c>
      <c r="E177" s="104" t="s">
        <v>378</v>
      </c>
      <c r="F177" s="105" t="s">
        <v>379</v>
      </c>
      <c r="G177" s="106" t="s">
        <v>112</v>
      </c>
      <c r="H177" s="104" t="s">
        <v>380</v>
      </c>
      <c r="I177" s="104" t="s">
        <v>381</v>
      </c>
      <c r="J177" s="104" t="s">
        <v>92</v>
      </c>
      <c r="K177" s="119" t="s">
        <v>441</v>
      </c>
      <c r="L177" s="110">
        <v>80111600</v>
      </c>
      <c r="M177" s="121" t="s">
        <v>442</v>
      </c>
      <c r="N177" s="110" t="s">
        <v>46</v>
      </c>
      <c r="O177" s="110" t="s">
        <v>46</v>
      </c>
      <c r="P177" s="111">
        <v>4</v>
      </c>
      <c r="Q177" s="112" t="s">
        <v>97</v>
      </c>
      <c r="R177" s="110" t="s">
        <v>56</v>
      </c>
      <c r="S177" s="113">
        <f t="shared" si="11"/>
        <v>18000000</v>
      </c>
      <c r="T177" s="113">
        <v>4500000</v>
      </c>
      <c r="U177" s="113">
        <f t="shared" si="12"/>
        <v>18000000</v>
      </c>
      <c r="V177" s="114" t="s">
        <v>50</v>
      </c>
      <c r="W177" s="114"/>
      <c r="X177" s="115" t="s">
        <v>401</v>
      </c>
      <c r="Y177" s="115" t="s">
        <v>385</v>
      </c>
      <c r="Z177" s="116" t="s">
        <v>386</v>
      </c>
      <c r="AA177" s="54" t="s">
        <v>55</v>
      </c>
      <c r="AB177" s="1" t="str">
        <f>VLOOKUP(B177,[1]Hoja2!$A$2:$B$10,2,FALSE)</f>
        <v>DIMEN2B</v>
      </c>
      <c r="AC177" s="1" t="str">
        <f t="shared" si="7"/>
        <v>PROY1</v>
      </c>
      <c r="AD177" s="1" t="str">
        <f t="shared" si="8"/>
        <v>PROY1PROD2203018</v>
      </c>
      <c r="AE177" s="1" t="str">
        <f t="shared" si="9"/>
        <v>PROY1MHCP</v>
      </c>
    </row>
    <row r="178" spans="1:31" ht="60" customHeight="1">
      <c r="A178" s="43">
        <v>167</v>
      </c>
      <c r="B178" s="103" t="s">
        <v>376</v>
      </c>
      <c r="C178" s="103" t="s">
        <v>377</v>
      </c>
      <c r="D178" s="104" t="s">
        <v>37</v>
      </c>
      <c r="E178" s="104" t="s">
        <v>378</v>
      </c>
      <c r="F178" s="105" t="s">
        <v>379</v>
      </c>
      <c r="G178" s="106" t="s">
        <v>112</v>
      </c>
      <c r="H178" s="104" t="s">
        <v>380</v>
      </c>
      <c r="I178" s="104" t="s">
        <v>381</v>
      </c>
      <c r="J178" s="104" t="s">
        <v>92</v>
      </c>
      <c r="K178" s="119" t="s">
        <v>441</v>
      </c>
      <c r="L178" s="110">
        <v>80111600</v>
      </c>
      <c r="M178" s="121" t="s">
        <v>442</v>
      </c>
      <c r="N178" s="110" t="s">
        <v>99</v>
      </c>
      <c r="O178" s="110" t="s">
        <v>99</v>
      </c>
      <c r="P178" s="111">
        <v>6.5</v>
      </c>
      <c r="Q178" s="112" t="s">
        <v>97</v>
      </c>
      <c r="R178" s="110" t="s">
        <v>56</v>
      </c>
      <c r="S178" s="113">
        <f t="shared" si="11"/>
        <v>29250000</v>
      </c>
      <c r="T178" s="113">
        <v>4500000</v>
      </c>
      <c r="U178" s="113">
        <f t="shared" si="12"/>
        <v>29250000</v>
      </c>
      <c r="V178" s="114" t="s">
        <v>50</v>
      </c>
      <c r="W178" s="114"/>
      <c r="X178" s="115" t="s">
        <v>401</v>
      </c>
      <c r="Y178" s="115" t="s">
        <v>385</v>
      </c>
      <c r="Z178" s="116" t="s">
        <v>386</v>
      </c>
      <c r="AA178" s="54" t="s">
        <v>55</v>
      </c>
      <c r="AB178" s="1" t="str">
        <f>VLOOKUP(B178,[1]Hoja2!$A$2:$B$10,2,FALSE)</f>
        <v>DIMEN2B</v>
      </c>
      <c r="AC178" s="1" t="str">
        <f t="shared" si="7"/>
        <v>PROY1</v>
      </c>
      <c r="AD178" s="1" t="str">
        <f t="shared" si="8"/>
        <v>PROY1PROD2203018</v>
      </c>
      <c r="AE178" s="1" t="str">
        <f t="shared" si="9"/>
        <v>PROY1MHCP</v>
      </c>
    </row>
    <row r="179" spans="1:31" ht="60" customHeight="1">
      <c r="A179" s="43">
        <v>168</v>
      </c>
      <c r="B179" s="103" t="s">
        <v>376</v>
      </c>
      <c r="C179" s="103" t="s">
        <v>377</v>
      </c>
      <c r="D179" s="104" t="s">
        <v>37</v>
      </c>
      <c r="E179" s="104" t="s">
        <v>378</v>
      </c>
      <c r="F179" s="105" t="s">
        <v>379</v>
      </c>
      <c r="G179" s="106" t="s">
        <v>112</v>
      </c>
      <c r="H179" s="104" t="s">
        <v>387</v>
      </c>
      <c r="I179" s="104" t="s">
        <v>388</v>
      </c>
      <c r="J179" s="104" t="s">
        <v>92</v>
      </c>
      <c r="K179" s="119" t="s">
        <v>443</v>
      </c>
      <c r="L179" s="110">
        <v>80111600</v>
      </c>
      <c r="M179" s="121" t="s">
        <v>444</v>
      </c>
      <c r="N179" s="110" t="s">
        <v>64</v>
      </c>
      <c r="O179" s="110" t="s">
        <v>46</v>
      </c>
      <c r="P179" s="118">
        <v>4</v>
      </c>
      <c r="Q179" s="112" t="s">
        <v>97</v>
      </c>
      <c r="R179" s="110" t="s">
        <v>56</v>
      </c>
      <c r="S179" s="113">
        <f t="shared" si="11"/>
        <v>27080000</v>
      </c>
      <c r="T179" s="113">
        <v>6770000</v>
      </c>
      <c r="U179" s="113">
        <f t="shared" si="12"/>
        <v>27080000</v>
      </c>
      <c r="V179" s="114" t="s">
        <v>50</v>
      </c>
      <c r="W179" s="114"/>
      <c r="X179" s="115" t="s">
        <v>445</v>
      </c>
      <c r="Y179" s="115" t="s">
        <v>385</v>
      </c>
      <c r="Z179" s="116" t="s">
        <v>386</v>
      </c>
      <c r="AA179" s="54" t="s">
        <v>55</v>
      </c>
      <c r="AB179" s="1" t="str">
        <f>VLOOKUP(B179,[1]Hoja2!$A$2:$B$10,2,FALSE)</f>
        <v>DIMEN2B</v>
      </c>
      <c r="AC179" s="1" t="str">
        <f t="shared" si="7"/>
        <v>PROY1</v>
      </c>
      <c r="AD179" s="1" t="str">
        <f t="shared" si="8"/>
        <v>PROY1PROD2203023</v>
      </c>
      <c r="AE179" s="1" t="str">
        <f t="shared" si="9"/>
        <v>PROY1MHCP</v>
      </c>
    </row>
    <row r="180" spans="1:31" ht="60" customHeight="1">
      <c r="A180" s="43">
        <v>169</v>
      </c>
      <c r="B180" s="103" t="s">
        <v>376</v>
      </c>
      <c r="C180" s="103" t="s">
        <v>377</v>
      </c>
      <c r="D180" s="104" t="s">
        <v>37</v>
      </c>
      <c r="E180" s="104" t="s">
        <v>378</v>
      </c>
      <c r="F180" s="105" t="s">
        <v>379</v>
      </c>
      <c r="G180" s="106" t="s">
        <v>112</v>
      </c>
      <c r="H180" s="104" t="s">
        <v>387</v>
      </c>
      <c r="I180" s="104" t="s">
        <v>388</v>
      </c>
      <c r="J180" s="104" t="s">
        <v>92</v>
      </c>
      <c r="K180" s="119" t="s">
        <v>443</v>
      </c>
      <c r="L180" s="110">
        <v>80111600</v>
      </c>
      <c r="M180" s="121" t="s">
        <v>444</v>
      </c>
      <c r="N180" s="110" t="s">
        <v>99</v>
      </c>
      <c r="O180" s="110" t="s">
        <v>99</v>
      </c>
      <c r="P180" s="118">
        <v>7</v>
      </c>
      <c r="Q180" s="112" t="s">
        <v>97</v>
      </c>
      <c r="R180" s="110" t="s">
        <v>56</v>
      </c>
      <c r="S180" s="113">
        <f t="shared" si="11"/>
        <v>47390000</v>
      </c>
      <c r="T180" s="113">
        <v>6770000</v>
      </c>
      <c r="U180" s="113">
        <f t="shared" si="12"/>
        <v>47390000</v>
      </c>
      <c r="V180" s="114" t="s">
        <v>50</v>
      </c>
      <c r="W180" s="114"/>
      <c r="X180" s="115" t="s">
        <v>445</v>
      </c>
      <c r="Y180" s="115" t="s">
        <v>385</v>
      </c>
      <c r="Z180" s="116" t="s">
        <v>386</v>
      </c>
      <c r="AA180" s="54" t="s">
        <v>55</v>
      </c>
      <c r="AB180" s="1" t="str">
        <f>VLOOKUP(B180,[1]Hoja2!$A$2:$B$10,2,FALSE)</f>
        <v>DIMEN2B</v>
      </c>
      <c r="AC180" s="1" t="str">
        <f t="shared" si="7"/>
        <v>PROY1</v>
      </c>
      <c r="AD180" s="1" t="str">
        <f t="shared" si="8"/>
        <v>PROY1PROD2203023</v>
      </c>
      <c r="AE180" s="1" t="str">
        <f t="shared" si="9"/>
        <v>PROY1MHCP</v>
      </c>
    </row>
    <row r="181" spans="1:31" ht="60" customHeight="1">
      <c r="A181" s="43">
        <v>170</v>
      </c>
      <c r="B181" s="103" t="s">
        <v>376</v>
      </c>
      <c r="C181" s="103" t="s">
        <v>377</v>
      </c>
      <c r="D181" s="104" t="s">
        <v>37</v>
      </c>
      <c r="E181" s="104" t="s">
        <v>378</v>
      </c>
      <c r="F181" s="105" t="s">
        <v>379</v>
      </c>
      <c r="G181" s="106" t="s">
        <v>112</v>
      </c>
      <c r="H181" s="104" t="s">
        <v>446</v>
      </c>
      <c r="I181" s="104" t="s">
        <v>447</v>
      </c>
      <c r="J181" s="104" t="s">
        <v>92</v>
      </c>
      <c r="K181" s="119" t="s">
        <v>448</v>
      </c>
      <c r="L181" s="110">
        <v>80111600</v>
      </c>
      <c r="M181" s="127" t="s">
        <v>449</v>
      </c>
      <c r="N181" s="110" t="s">
        <v>64</v>
      </c>
      <c r="O181" s="110" t="s">
        <v>46</v>
      </c>
      <c r="P181" s="118">
        <v>4</v>
      </c>
      <c r="Q181" s="112" t="s">
        <v>97</v>
      </c>
      <c r="R181" s="110" t="s">
        <v>56</v>
      </c>
      <c r="S181" s="113">
        <f>+P181*T181</f>
        <v>18000000</v>
      </c>
      <c r="T181" s="113">
        <v>4500000</v>
      </c>
      <c r="U181" s="113">
        <f t="shared" si="12"/>
        <v>18000000</v>
      </c>
      <c r="V181" s="114" t="s">
        <v>50</v>
      </c>
      <c r="W181" s="114"/>
      <c r="X181" s="115" t="s">
        <v>450</v>
      </c>
      <c r="Y181" s="115" t="s">
        <v>385</v>
      </c>
      <c r="Z181" s="116" t="s">
        <v>386</v>
      </c>
      <c r="AA181" s="54" t="s">
        <v>55</v>
      </c>
      <c r="AB181" s="1" t="str">
        <f>VLOOKUP(B181,[1]Hoja2!$A$2:$B$10,2,FALSE)</f>
        <v>DIMEN2B</v>
      </c>
      <c r="AC181" s="1" t="str">
        <f t="shared" si="7"/>
        <v>PROY1</v>
      </c>
      <c r="AD181" s="1" t="str">
        <f t="shared" si="8"/>
        <v>PROY1PROD2203004</v>
      </c>
      <c r="AE181" s="1" t="str">
        <f t="shared" si="9"/>
        <v>PROY1MHCP</v>
      </c>
    </row>
    <row r="182" spans="1:31" ht="60" customHeight="1">
      <c r="A182" s="43">
        <v>171</v>
      </c>
      <c r="B182" s="103" t="s">
        <v>376</v>
      </c>
      <c r="C182" s="103" t="s">
        <v>377</v>
      </c>
      <c r="D182" s="104" t="s">
        <v>37</v>
      </c>
      <c r="E182" s="104" t="s">
        <v>378</v>
      </c>
      <c r="F182" s="105" t="s">
        <v>379</v>
      </c>
      <c r="G182" s="106" t="s">
        <v>112</v>
      </c>
      <c r="H182" s="104" t="s">
        <v>446</v>
      </c>
      <c r="I182" s="104" t="s">
        <v>447</v>
      </c>
      <c r="J182" s="104" t="s">
        <v>92</v>
      </c>
      <c r="K182" s="119" t="s">
        <v>448</v>
      </c>
      <c r="L182" s="110">
        <v>80111600</v>
      </c>
      <c r="M182" s="127" t="s">
        <v>449</v>
      </c>
      <c r="N182" s="110" t="s">
        <v>99</v>
      </c>
      <c r="O182" s="110" t="s">
        <v>99</v>
      </c>
      <c r="P182" s="118">
        <v>7</v>
      </c>
      <c r="Q182" s="112" t="s">
        <v>97</v>
      </c>
      <c r="R182" s="110" t="s">
        <v>56</v>
      </c>
      <c r="S182" s="113">
        <f>+P182*T182</f>
        <v>31500000</v>
      </c>
      <c r="T182" s="113">
        <v>4500000</v>
      </c>
      <c r="U182" s="113">
        <f t="shared" si="12"/>
        <v>31500000</v>
      </c>
      <c r="V182" s="114" t="s">
        <v>50</v>
      </c>
      <c r="W182" s="114"/>
      <c r="X182" s="115" t="s">
        <v>450</v>
      </c>
      <c r="Y182" s="115" t="s">
        <v>385</v>
      </c>
      <c r="Z182" s="116" t="s">
        <v>386</v>
      </c>
      <c r="AA182" s="54" t="s">
        <v>55</v>
      </c>
      <c r="AB182" s="1" t="str">
        <f>VLOOKUP(B182,[1]Hoja2!$A$2:$B$10,2,FALSE)</f>
        <v>DIMEN2B</v>
      </c>
      <c r="AC182" s="1" t="str">
        <f t="shared" si="7"/>
        <v>PROY1</v>
      </c>
      <c r="AD182" s="1" t="str">
        <f t="shared" si="8"/>
        <v>PROY1PROD2203004</v>
      </c>
      <c r="AE182" s="1" t="str">
        <f t="shared" si="9"/>
        <v>PROY1MHCP</v>
      </c>
    </row>
    <row r="183" spans="1:31" ht="60" customHeight="1">
      <c r="A183" s="43">
        <v>172</v>
      </c>
      <c r="B183" s="103" t="s">
        <v>376</v>
      </c>
      <c r="C183" s="103" t="s">
        <v>377</v>
      </c>
      <c r="D183" s="104" t="s">
        <v>37</v>
      </c>
      <c r="E183" s="104" t="s">
        <v>378</v>
      </c>
      <c r="F183" s="105" t="s">
        <v>379</v>
      </c>
      <c r="G183" s="106" t="s">
        <v>112</v>
      </c>
      <c r="H183" s="104" t="s">
        <v>387</v>
      </c>
      <c r="I183" s="104" t="s">
        <v>388</v>
      </c>
      <c r="J183" s="104" t="s">
        <v>92</v>
      </c>
      <c r="K183" s="119" t="s">
        <v>451</v>
      </c>
      <c r="L183" s="110">
        <v>80111600</v>
      </c>
      <c r="M183" s="121" t="s">
        <v>452</v>
      </c>
      <c r="N183" s="110" t="s">
        <v>64</v>
      </c>
      <c r="O183" s="110" t="s">
        <v>46</v>
      </c>
      <c r="P183" s="118">
        <v>4</v>
      </c>
      <c r="Q183" s="112" t="s">
        <v>97</v>
      </c>
      <c r="R183" s="110" t="s">
        <v>56</v>
      </c>
      <c r="S183" s="113">
        <f t="shared" ref="S183:S204" si="13">+T183*P183</f>
        <v>18000000</v>
      </c>
      <c r="T183" s="113">
        <v>4500000</v>
      </c>
      <c r="U183" s="113">
        <f t="shared" si="12"/>
        <v>18000000</v>
      </c>
      <c r="V183" s="114" t="s">
        <v>50</v>
      </c>
      <c r="W183" s="114"/>
      <c r="X183" s="115" t="s">
        <v>445</v>
      </c>
      <c r="Y183" s="115" t="s">
        <v>385</v>
      </c>
      <c r="Z183" s="116" t="s">
        <v>386</v>
      </c>
      <c r="AA183" s="54" t="s">
        <v>55</v>
      </c>
      <c r="AB183" s="1" t="str">
        <f>VLOOKUP(B183,[1]Hoja2!$A$2:$B$10,2,FALSE)</f>
        <v>DIMEN2B</v>
      </c>
      <c r="AC183" s="1" t="str">
        <f t="shared" si="7"/>
        <v>PROY1</v>
      </c>
      <c r="AD183" s="1" t="str">
        <f t="shared" si="8"/>
        <v>PROY1PROD2203023</v>
      </c>
      <c r="AE183" s="1" t="str">
        <f t="shared" si="9"/>
        <v>PROY1MHCP</v>
      </c>
    </row>
    <row r="184" spans="1:31" ht="60" customHeight="1">
      <c r="A184" s="43">
        <v>173</v>
      </c>
      <c r="B184" s="103" t="s">
        <v>376</v>
      </c>
      <c r="C184" s="103" t="s">
        <v>377</v>
      </c>
      <c r="D184" s="104" t="s">
        <v>37</v>
      </c>
      <c r="E184" s="104" t="s">
        <v>378</v>
      </c>
      <c r="F184" s="105" t="s">
        <v>379</v>
      </c>
      <c r="G184" s="106" t="s">
        <v>112</v>
      </c>
      <c r="H184" s="104" t="s">
        <v>387</v>
      </c>
      <c r="I184" s="104" t="s">
        <v>388</v>
      </c>
      <c r="J184" s="104" t="s">
        <v>92</v>
      </c>
      <c r="K184" s="119" t="s">
        <v>451</v>
      </c>
      <c r="L184" s="110">
        <v>80111600</v>
      </c>
      <c r="M184" s="121" t="s">
        <v>452</v>
      </c>
      <c r="N184" s="110" t="s">
        <v>99</v>
      </c>
      <c r="O184" s="110" t="s">
        <v>99</v>
      </c>
      <c r="P184" s="118">
        <v>7</v>
      </c>
      <c r="Q184" s="112" t="s">
        <v>97</v>
      </c>
      <c r="R184" s="110" t="s">
        <v>56</v>
      </c>
      <c r="S184" s="113">
        <f t="shared" si="13"/>
        <v>31500000</v>
      </c>
      <c r="T184" s="113">
        <v>4500000</v>
      </c>
      <c r="U184" s="113">
        <f t="shared" si="12"/>
        <v>31500000</v>
      </c>
      <c r="V184" s="114" t="s">
        <v>50</v>
      </c>
      <c r="W184" s="114"/>
      <c r="X184" s="115" t="s">
        <v>445</v>
      </c>
      <c r="Y184" s="115" t="s">
        <v>385</v>
      </c>
      <c r="Z184" s="116" t="s">
        <v>386</v>
      </c>
      <c r="AA184" s="54" t="s">
        <v>55</v>
      </c>
      <c r="AB184" s="1" t="str">
        <f>VLOOKUP(B184,[1]Hoja2!$A$2:$B$10,2,FALSE)</f>
        <v>DIMEN2B</v>
      </c>
      <c r="AC184" s="1" t="str">
        <f t="shared" si="7"/>
        <v>PROY1</v>
      </c>
      <c r="AD184" s="1" t="str">
        <f t="shared" si="8"/>
        <v>PROY1PROD2203023</v>
      </c>
      <c r="AE184" s="1" t="str">
        <f t="shared" si="9"/>
        <v>PROY1MHCP</v>
      </c>
    </row>
    <row r="185" spans="1:31" ht="60" customHeight="1">
      <c r="A185" s="43">
        <v>174</v>
      </c>
      <c r="B185" s="103" t="s">
        <v>376</v>
      </c>
      <c r="C185" s="103" t="s">
        <v>377</v>
      </c>
      <c r="D185" s="104" t="s">
        <v>37</v>
      </c>
      <c r="E185" s="104" t="s">
        <v>378</v>
      </c>
      <c r="F185" s="105" t="s">
        <v>379</v>
      </c>
      <c r="G185" s="106" t="s">
        <v>112</v>
      </c>
      <c r="H185" s="104" t="s">
        <v>387</v>
      </c>
      <c r="I185" s="104" t="s">
        <v>453</v>
      </c>
      <c r="J185" s="104" t="s">
        <v>92</v>
      </c>
      <c r="K185" s="119" t="s">
        <v>454</v>
      </c>
      <c r="L185" s="110">
        <v>80111600</v>
      </c>
      <c r="M185" s="121" t="s">
        <v>455</v>
      </c>
      <c r="N185" s="110" t="s">
        <v>64</v>
      </c>
      <c r="O185" s="110" t="s">
        <v>64</v>
      </c>
      <c r="P185" s="111">
        <v>4</v>
      </c>
      <c r="Q185" s="112" t="s">
        <v>97</v>
      </c>
      <c r="R185" s="110" t="s">
        <v>56</v>
      </c>
      <c r="S185" s="113">
        <f t="shared" si="13"/>
        <v>13860000</v>
      </c>
      <c r="T185" s="113">
        <v>3465000</v>
      </c>
      <c r="U185" s="113">
        <f t="shared" si="12"/>
        <v>13860000</v>
      </c>
      <c r="V185" s="114" t="s">
        <v>50</v>
      </c>
      <c r="W185" s="114"/>
      <c r="X185" s="115" t="s">
        <v>445</v>
      </c>
      <c r="Y185" s="115" t="s">
        <v>385</v>
      </c>
      <c r="Z185" s="116" t="s">
        <v>386</v>
      </c>
      <c r="AA185" s="54" t="s">
        <v>55</v>
      </c>
      <c r="AB185" s="1" t="str">
        <f>VLOOKUP(B185,[1]Hoja2!$A$2:$B$10,2,FALSE)</f>
        <v>DIMEN2B</v>
      </c>
      <c r="AC185" s="1" t="str">
        <f t="shared" si="7"/>
        <v>PROY1</v>
      </c>
      <c r="AD185" s="1" t="str">
        <f t="shared" si="8"/>
        <v>PROY1PROD2203023</v>
      </c>
      <c r="AE185" s="1" t="str">
        <f t="shared" si="9"/>
        <v>PROY1MHCP</v>
      </c>
    </row>
    <row r="186" spans="1:31" ht="60" customHeight="1">
      <c r="A186" s="43">
        <v>175</v>
      </c>
      <c r="B186" s="103" t="s">
        <v>376</v>
      </c>
      <c r="C186" s="103" t="s">
        <v>377</v>
      </c>
      <c r="D186" s="104" t="s">
        <v>37</v>
      </c>
      <c r="E186" s="104" t="s">
        <v>378</v>
      </c>
      <c r="F186" s="105" t="s">
        <v>379</v>
      </c>
      <c r="G186" s="106" t="s">
        <v>112</v>
      </c>
      <c r="H186" s="104" t="s">
        <v>387</v>
      </c>
      <c r="I186" s="104" t="s">
        <v>453</v>
      </c>
      <c r="J186" s="104" t="s">
        <v>92</v>
      </c>
      <c r="K186" s="119" t="s">
        <v>454</v>
      </c>
      <c r="L186" s="110">
        <v>80111600</v>
      </c>
      <c r="M186" s="121" t="s">
        <v>455</v>
      </c>
      <c r="N186" s="110" t="s">
        <v>99</v>
      </c>
      <c r="O186" s="110" t="s">
        <v>99</v>
      </c>
      <c r="P186" s="111">
        <v>7.5</v>
      </c>
      <c r="Q186" s="112" t="s">
        <v>97</v>
      </c>
      <c r="R186" s="110" t="s">
        <v>56</v>
      </c>
      <c r="S186" s="113">
        <f t="shared" si="13"/>
        <v>25987500</v>
      </c>
      <c r="T186" s="113">
        <v>3465000</v>
      </c>
      <c r="U186" s="113">
        <f t="shared" si="12"/>
        <v>25987500</v>
      </c>
      <c r="V186" s="114" t="s">
        <v>50</v>
      </c>
      <c r="W186" s="114"/>
      <c r="X186" s="115" t="s">
        <v>445</v>
      </c>
      <c r="Y186" s="115" t="s">
        <v>385</v>
      </c>
      <c r="Z186" s="116" t="s">
        <v>386</v>
      </c>
      <c r="AA186" s="54" t="s">
        <v>55</v>
      </c>
      <c r="AB186" s="1" t="str">
        <f>VLOOKUP(B186,[1]Hoja2!$A$2:$B$10,2,FALSE)</f>
        <v>DIMEN2B</v>
      </c>
      <c r="AC186" s="1" t="str">
        <f t="shared" si="7"/>
        <v>PROY1</v>
      </c>
      <c r="AD186" s="1" t="str">
        <f t="shared" si="8"/>
        <v>PROY1PROD2203023</v>
      </c>
      <c r="AE186" s="1" t="str">
        <f t="shared" si="9"/>
        <v>PROY1MHCP</v>
      </c>
    </row>
    <row r="187" spans="1:31" ht="60" customHeight="1">
      <c r="A187" s="43">
        <v>176</v>
      </c>
      <c r="B187" s="103" t="s">
        <v>376</v>
      </c>
      <c r="C187" s="103" t="s">
        <v>377</v>
      </c>
      <c r="D187" s="104" t="s">
        <v>37</v>
      </c>
      <c r="E187" s="104" t="s">
        <v>378</v>
      </c>
      <c r="F187" s="105" t="s">
        <v>379</v>
      </c>
      <c r="G187" s="106" t="s">
        <v>112</v>
      </c>
      <c r="H187" s="104" t="s">
        <v>387</v>
      </c>
      <c r="I187" s="104" t="s">
        <v>453</v>
      </c>
      <c r="J187" s="104" t="s">
        <v>92</v>
      </c>
      <c r="K187" s="119" t="s">
        <v>456</v>
      </c>
      <c r="L187" s="110">
        <v>80111600</v>
      </c>
      <c r="M187" s="121" t="s">
        <v>457</v>
      </c>
      <c r="N187" s="110" t="s">
        <v>64</v>
      </c>
      <c r="O187" s="110" t="s">
        <v>64</v>
      </c>
      <c r="P187" s="111">
        <v>4</v>
      </c>
      <c r="Q187" s="112" t="s">
        <v>97</v>
      </c>
      <c r="R187" s="110" t="s">
        <v>56</v>
      </c>
      <c r="S187" s="113">
        <f t="shared" si="13"/>
        <v>13860000</v>
      </c>
      <c r="T187" s="113">
        <v>3465000</v>
      </c>
      <c r="U187" s="113">
        <f t="shared" si="12"/>
        <v>13860000</v>
      </c>
      <c r="V187" s="114" t="s">
        <v>50</v>
      </c>
      <c r="W187" s="114"/>
      <c r="X187" s="115" t="s">
        <v>445</v>
      </c>
      <c r="Y187" s="115" t="s">
        <v>385</v>
      </c>
      <c r="Z187" s="116" t="s">
        <v>386</v>
      </c>
      <c r="AA187" s="54" t="s">
        <v>55</v>
      </c>
      <c r="AB187" s="1" t="str">
        <f>VLOOKUP(B187,[1]Hoja2!$A$2:$B$10,2,FALSE)</f>
        <v>DIMEN2B</v>
      </c>
      <c r="AC187" s="1" t="str">
        <f t="shared" si="7"/>
        <v>PROY1</v>
      </c>
      <c r="AD187" s="1" t="str">
        <f t="shared" si="8"/>
        <v>PROY1PROD2203023</v>
      </c>
      <c r="AE187" s="1" t="str">
        <f t="shared" si="9"/>
        <v>PROY1MHCP</v>
      </c>
    </row>
    <row r="188" spans="1:31" ht="60" customHeight="1">
      <c r="A188" s="43">
        <v>177</v>
      </c>
      <c r="B188" s="103" t="s">
        <v>376</v>
      </c>
      <c r="C188" s="103" t="s">
        <v>377</v>
      </c>
      <c r="D188" s="104" t="s">
        <v>37</v>
      </c>
      <c r="E188" s="104" t="s">
        <v>378</v>
      </c>
      <c r="F188" s="105" t="s">
        <v>379</v>
      </c>
      <c r="G188" s="106" t="s">
        <v>112</v>
      </c>
      <c r="H188" s="104" t="s">
        <v>387</v>
      </c>
      <c r="I188" s="104" t="s">
        <v>453</v>
      </c>
      <c r="J188" s="104" t="s">
        <v>92</v>
      </c>
      <c r="K188" s="119" t="s">
        <v>456</v>
      </c>
      <c r="L188" s="110">
        <v>80111600</v>
      </c>
      <c r="M188" s="121" t="s">
        <v>457</v>
      </c>
      <c r="N188" s="110" t="s">
        <v>99</v>
      </c>
      <c r="O188" s="110" t="s">
        <v>99</v>
      </c>
      <c r="P188" s="111">
        <v>7.5</v>
      </c>
      <c r="Q188" s="112" t="s">
        <v>97</v>
      </c>
      <c r="R188" s="110" t="s">
        <v>56</v>
      </c>
      <c r="S188" s="113">
        <f t="shared" si="13"/>
        <v>25987500</v>
      </c>
      <c r="T188" s="113">
        <v>3465000</v>
      </c>
      <c r="U188" s="113">
        <f t="shared" si="12"/>
        <v>25987500</v>
      </c>
      <c r="V188" s="114" t="s">
        <v>50</v>
      </c>
      <c r="W188" s="114"/>
      <c r="X188" s="115" t="s">
        <v>445</v>
      </c>
      <c r="Y188" s="115" t="s">
        <v>385</v>
      </c>
      <c r="Z188" s="116" t="s">
        <v>386</v>
      </c>
      <c r="AA188" s="54" t="s">
        <v>55</v>
      </c>
      <c r="AB188" s="1" t="str">
        <f>VLOOKUP(B188,[1]Hoja2!$A$2:$B$10,2,FALSE)</f>
        <v>DIMEN2B</v>
      </c>
      <c r="AC188" s="1" t="str">
        <f t="shared" si="7"/>
        <v>PROY1</v>
      </c>
      <c r="AD188" s="1" t="str">
        <f t="shared" si="8"/>
        <v>PROY1PROD2203023</v>
      </c>
      <c r="AE188" s="1" t="str">
        <f t="shared" si="9"/>
        <v>PROY1MHCP</v>
      </c>
    </row>
    <row r="189" spans="1:31" ht="60" customHeight="1">
      <c r="A189" s="43">
        <v>178</v>
      </c>
      <c r="B189" s="103" t="s">
        <v>376</v>
      </c>
      <c r="C189" s="103" t="s">
        <v>377</v>
      </c>
      <c r="D189" s="104" t="s">
        <v>37</v>
      </c>
      <c r="E189" s="104" t="s">
        <v>378</v>
      </c>
      <c r="F189" s="105" t="s">
        <v>379</v>
      </c>
      <c r="G189" s="106" t="s">
        <v>112</v>
      </c>
      <c r="H189" s="104" t="s">
        <v>387</v>
      </c>
      <c r="I189" s="104" t="s">
        <v>453</v>
      </c>
      <c r="J189" s="104" t="s">
        <v>92</v>
      </c>
      <c r="K189" s="119" t="s">
        <v>458</v>
      </c>
      <c r="L189" s="110">
        <v>80111600</v>
      </c>
      <c r="M189" s="121" t="s">
        <v>459</v>
      </c>
      <c r="N189" s="110" t="s">
        <v>64</v>
      </c>
      <c r="O189" s="110" t="s">
        <v>64</v>
      </c>
      <c r="P189" s="111">
        <v>4</v>
      </c>
      <c r="Q189" s="112" t="s">
        <v>97</v>
      </c>
      <c r="R189" s="110" t="s">
        <v>56</v>
      </c>
      <c r="S189" s="113">
        <f t="shared" si="13"/>
        <v>13860000</v>
      </c>
      <c r="T189" s="113">
        <v>3465000</v>
      </c>
      <c r="U189" s="113">
        <f t="shared" si="12"/>
        <v>13860000</v>
      </c>
      <c r="V189" s="114" t="s">
        <v>50</v>
      </c>
      <c r="W189" s="114"/>
      <c r="X189" s="115" t="s">
        <v>445</v>
      </c>
      <c r="Y189" s="115" t="s">
        <v>385</v>
      </c>
      <c r="Z189" s="116" t="s">
        <v>386</v>
      </c>
      <c r="AA189" s="54" t="s">
        <v>55</v>
      </c>
      <c r="AB189" s="1" t="str">
        <f>VLOOKUP(B189,[1]Hoja2!$A$2:$B$10,2,FALSE)</f>
        <v>DIMEN2B</v>
      </c>
      <c r="AC189" s="1" t="str">
        <f t="shared" si="7"/>
        <v>PROY1</v>
      </c>
      <c r="AD189" s="1" t="str">
        <f t="shared" si="8"/>
        <v>PROY1PROD2203023</v>
      </c>
      <c r="AE189" s="1" t="str">
        <f t="shared" si="9"/>
        <v>PROY1MHCP</v>
      </c>
    </row>
    <row r="190" spans="1:31" ht="60" customHeight="1">
      <c r="A190" s="43">
        <v>179</v>
      </c>
      <c r="B190" s="103" t="s">
        <v>376</v>
      </c>
      <c r="C190" s="103" t="s">
        <v>377</v>
      </c>
      <c r="D190" s="104" t="s">
        <v>37</v>
      </c>
      <c r="E190" s="104" t="s">
        <v>378</v>
      </c>
      <c r="F190" s="105" t="s">
        <v>379</v>
      </c>
      <c r="G190" s="106" t="s">
        <v>112</v>
      </c>
      <c r="H190" s="104" t="s">
        <v>387</v>
      </c>
      <c r="I190" s="104" t="s">
        <v>453</v>
      </c>
      <c r="J190" s="104" t="s">
        <v>92</v>
      </c>
      <c r="K190" s="119" t="s">
        <v>458</v>
      </c>
      <c r="L190" s="110">
        <v>80111600</v>
      </c>
      <c r="M190" s="121" t="s">
        <v>459</v>
      </c>
      <c r="N190" s="110" t="s">
        <v>99</v>
      </c>
      <c r="O190" s="110" t="s">
        <v>99</v>
      </c>
      <c r="P190" s="111">
        <v>7.5</v>
      </c>
      <c r="Q190" s="112" t="s">
        <v>97</v>
      </c>
      <c r="R190" s="110" t="s">
        <v>56</v>
      </c>
      <c r="S190" s="113">
        <f t="shared" si="13"/>
        <v>25987500</v>
      </c>
      <c r="T190" s="113">
        <v>3465000</v>
      </c>
      <c r="U190" s="113">
        <f t="shared" si="12"/>
        <v>25987500</v>
      </c>
      <c r="V190" s="114" t="s">
        <v>50</v>
      </c>
      <c r="W190" s="114"/>
      <c r="X190" s="115" t="s">
        <v>445</v>
      </c>
      <c r="Y190" s="115" t="s">
        <v>385</v>
      </c>
      <c r="Z190" s="116" t="s">
        <v>386</v>
      </c>
      <c r="AA190" s="54" t="s">
        <v>55</v>
      </c>
      <c r="AB190" s="1" t="str">
        <f>VLOOKUP(B190,[1]Hoja2!$A$2:$B$10,2,FALSE)</f>
        <v>DIMEN2B</v>
      </c>
      <c r="AC190" s="1" t="str">
        <f t="shared" si="7"/>
        <v>PROY1</v>
      </c>
      <c r="AD190" s="1" t="str">
        <f t="shared" si="8"/>
        <v>PROY1PROD2203023</v>
      </c>
      <c r="AE190" s="1" t="str">
        <f t="shared" si="9"/>
        <v>PROY1MHCP</v>
      </c>
    </row>
    <row r="191" spans="1:31" ht="60" customHeight="1">
      <c r="A191" s="43">
        <v>180</v>
      </c>
      <c r="B191" s="103" t="s">
        <v>376</v>
      </c>
      <c r="C191" s="103" t="s">
        <v>377</v>
      </c>
      <c r="D191" s="104" t="s">
        <v>37</v>
      </c>
      <c r="E191" s="104" t="s">
        <v>378</v>
      </c>
      <c r="F191" s="105" t="s">
        <v>379</v>
      </c>
      <c r="G191" s="106" t="s">
        <v>112</v>
      </c>
      <c r="H191" s="104" t="s">
        <v>387</v>
      </c>
      <c r="I191" s="104" t="s">
        <v>388</v>
      </c>
      <c r="J191" s="104" t="s">
        <v>92</v>
      </c>
      <c r="K191" s="119" t="s">
        <v>460</v>
      </c>
      <c r="L191" s="110">
        <v>80111600</v>
      </c>
      <c r="M191" s="126" t="s">
        <v>461</v>
      </c>
      <c r="N191" s="110" t="s">
        <v>64</v>
      </c>
      <c r="O191" s="110" t="s">
        <v>64</v>
      </c>
      <c r="P191" s="111">
        <v>4</v>
      </c>
      <c r="Q191" s="112" t="s">
        <v>97</v>
      </c>
      <c r="R191" s="110" t="s">
        <v>56</v>
      </c>
      <c r="S191" s="113">
        <f t="shared" si="13"/>
        <v>13860000</v>
      </c>
      <c r="T191" s="113">
        <v>3465000</v>
      </c>
      <c r="U191" s="113">
        <f t="shared" si="12"/>
        <v>13860000</v>
      </c>
      <c r="V191" s="114" t="s">
        <v>50</v>
      </c>
      <c r="W191" s="114"/>
      <c r="X191" s="115" t="s">
        <v>445</v>
      </c>
      <c r="Y191" s="115" t="s">
        <v>385</v>
      </c>
      <c r="Z191" s="116" t="s">
        <v>386</v>
      </c>
      <c r="AA191" s="54" t="s">
        <v>55</v>
      </c>
      <c r="AB191" s="1" t="str">
        <f>VLOOKUP(B191,[1]Hoja2!$A$2:$B$10,2,FALSE)</f>
        <v>DIMEN2B</v>
      </c>
      <c r="AC191" s="1" t="str">
        <f t="shared" si="7"/>
        <v>PROY1</v>
      </c>
      <c r="AD191" s="1" t="str">
        <f t="shared" si="8"/>
        <v>PROY1PROD2203023</v>
      </c>
      <c r="AE191" s="1" t="str">
        <f t="shared" si="9"/>
        <v>PROY1MHCP</v>
      </c>
    </row>
    <row r="192" spans="1:31" ht="60" customHeight="1">
      <c r="A192" s="43">
        <v>181</v>
      </c>
      <c r="B192" s="103" t="s">
        <v>376</v>
      </c>
      <c r="C192" s="103" t="s">
        <v>377</v>
      </c>
      <c r="D192" s="104" t="s">
        <v>37</v>
      </c>
      <c r="E192" s="104" t="s">
        <v>378</v>
      </c>
      <c r="F192" s="105" t="s">
        <v>379</v>
      </c>
      <c r="G192" s="106" t="s">
        <v>112</v>
      </c>
      <c r="H192" s="104" t="s">
        <v>387</v>
      </c>
      <c r="I192" s="104" t="s">
        <v>388</v>
      </c>
      <c r="J192" s="104" t="s">
        <v>92</v>
      </c>
      <c r="K192" s="119" t="s">
        <v>460</v>
      </c>
      <c r="L192" s="110">
        <v>80111600</v>
      </c>
      <c r="M192" s="126" t="s">
        <v>461</v>
      </c>
      <c r="N192" s="110" t="s">
        <v>99</v>
      </c>
      <c r="O192" s="110" t="s">
        <v>99</v>
      </c>
      <c r="P192" s="111">
        <v>7.5</v>
      </c>
      <c r="Q192" s="112" t="s">
        <v>97</v>
      </c>
      <c r="R192" s="110" t="s">
        <v>56</v>
      </c>
      <c r="S192" s="113">
        <f t="shared" si="13"/>
        <v>25987500</v>
      </c>
      <c r="T192" s="113">
        <v>3465000</v>
      </c>
      <c r="U192" s="113">
        <f t="shared" si="12"/>
        <v>25987500</v>
      </c>
      <c r="V192" s="114" t="s">
        <v>50</v>
      </c>
      <c r="W192" s="114"/>
      <c r="X192" s="115" t="s">
        <v>445</v>
      </c>
      <c r="Y192" s="115" t="s">
        <v>385</v>
      </c>
      <c r="Z192" s="116" t="s">
        <v>386</v>
      </c>
      <c r="AA192" s="54" t="s">
        <v>55</v>
      </c>
      <c r="AB192" s="1" t="str">
        <f>VLOOKUP(B192,[1]Hoja2!$A$2:$B$10,2,FALSE)</f>
        <v>DIMEN2B</v>
      </c>
      <c r="AC192" s="1" t="str">
        <f t="shared" si="7"/>
        <v>PROY1</v>
      </c>
      <c r="AD192" s="1" t="str">
        <f t="shared" si="8"/>
        <v>PROY1PROD2203023</v>
      </c>
      <c r="AE192" s="1" t="str">
        <f t="shared" si="9"/>
        <v>PROY1MHCP</v>
      </c>
    </row>
    <row r="193" spans="1:31" ht="60" customHeight="1">
      <c r="A193" s="43">
        <v>182</v>
      </c>
      <c r="B193" s="103" t="s">
        <v>376</v>
      </c>
      <c r="C193" s="103" t="s">
        <v>377</v>
      </c>
      <c r="D193" s="104" t="s">
        <v>37</v>
      </c>
      <c r="E193" s="104" t="s">
        <v>378</v>
      </c>
      <c r="F193" s="105" t="s">
        <v>379</v>
      </c>
      <c r="G193" s="106" t="s">
        <v>112</v>
      </c>
      <c r="H193" s="104" t="s">
        <v>387</v>
      </c>
      <c r="I193" s="104" t="s">
        <v>453</v>
      </c>
      <c r="J193" s="104" t="s">
        <v>92</v>
      </c>
      <c r="K193" s="119" t="s">
        <v>462</v>
      </c>
      <c r="L193" s="110">
        <v>80111600</v>
      </c>
      <c r="M193" s="127" t="s">
        <v>463</v>
      </c>
      <c r="N193" s="110" t="s">
        <v>64</v>
      </c>
      <c r="O193" s="110" t="s">
        <v>64</v>
      </c>
      <c r="P193" s="111">
        <v>4</v>
      </c>
      <c r="Q193" s="112" t="s">
        <v>97</v>
      </c>
      <c r="R193" s="110" t="s">
        <v>56</v>
      </c>
      <c r="S193" s="113">
        <f t="shared" si="13"/>
        <v>13860000</v>
      </c>
      <c r="T193" s="113">
        <v>3465000</v>
      </c>
      <c r="U193" s="113">
        <f t="shared" si="12"/>
        <v>13860000</v>
      </c>
      <c r="V193" s="114" t="s">
        <v>50</v>
      </c>
      <c r="W193" s="114"/>
      <c r="X193" s="115" t="s">
        <v>445</v>
      </c>
      <c r="Y193" s="115" t="s">
        <v>385</v>
      </c>
      <c r="Z193" s="116" t="s">
        <v>386</v>
      </c>
      <c r="AA193" s="54" t="s">
        <v>55</v>
      </c>
      <c r="AB193" s="1" t="str">
        <f>VLOOKUP(B193,[1]Hoja2!$A$2:$B$10,2,FALSE)</f>
        <v>DIMEN2B</v>
      </c>
      <c r="AC193" s="1" t="str">
        <f t="shared" si="7"/>
        <v>PROY1</v>
      </c>
      <c r="AD193" s="1" t="str">
        <f t="shared" si="8"/>
        <v>PROY1PROD2203023</v>
      </c>
      <c r="AE193" s="1" t="str">
        <f t="shared" si="9"/>
        <v>PROY1MHCP</v>
      </c>
    </row>
    <row r="194" spans="1:31" ht="60" customHeight="1">
      <c r="A194" s="43">
        <v>183</v>
      </c>
      <c r="B194" s="103" t="s">
        <v>376</v>
      </c>
      <c r="C194" s="103" t="s">
        <v>377</v>
      </c>
      <c r="D194" s="104" t="s">
        <v>37</v>
      </c>
      <c r="E194" s="104" t="s">
        <v>378</v>
      </c>
      <c r="F194" s="105" t="s">
        <v>379</v>
      </c>
      <c r="G194" s="106" t="s">
        <v>112</v>
      </c>
      <c r="H194" s="104" t="s">
        <v>387</v>
      </c>
      <c r="I194" s="104" t="s">
        <v>453</v>
      </c>
      <c r="J194" s="104" t="s">
        <v>92</v>
      </c>
      <c r="K194" s="119" t="s">
        <v>462</v>
      </c>
      <c r="L194" s="110">
        <v>80111600</v>
      </c>
      <c r="M194" s="127" t="s">
        <v>463</v>
      </c>
      <c r="N194" s="110" t="s">
        <v>99</v>
      </c>
      <c r="O194" s="110" t="s">
        <v>99</v>
      </c>
      <c r="P194" s="111">
        <v>7.5</v>
      </c>
      <c r="Q194" s="112" t="s">
        <v>97</v>
      </c>
      <c r="R194" s="110" t="s">
        <v>56</v>
      </c>
      <c r="S194" s="113">
        <f t="shared" si="13"/>
        <v>25987500</v>
      </c>
      <c r="T194" s="113">
        <v>3465000</v>
      </c>
      <c r="U194" s="113">
        <f t="shared" si="12"/>
        <v>25987500</v>
      </c>
      <c r="V194" s="114" t="s">
        <v>50</v>
      </c>
      <c r="W194" s="114"/>
      <c r="X194" s="115" t="s">
        <v>445</v>
      </c>
      <c r="Y194" s="115" t="s">
        <v>385</v>
      </c>
      <c r="Z194" s="116" t="s">
        <v>386</v>
      </c>
      <c r="AA194" s="54" t="s">
        <v>55</v>
      </c>
      <c r="AB194" s="1" t="str">
        <f>VLOOKUP(B194,[1]Hoja2!$A$2:$B$10,2,FALSE)</f>
        <v>DIMEN2B</v>
      </c>
      <c r="AC194" s="1" t="str">
        <f t="shared" si="7"/>
        <v>PROY1</v>
      </c>
      <c r="AD194" s="1" t="str">
        <f t="shared" si="8"/>
        <v>PROY1PROD2203023</v>
      </c>
      <c r="AE194" s="1" t="str">
        <f t="shared" si="9"/>
        <v>PROY1MHCP</v>
      </c>
    </row>
    <row r="195" spans="1:31" ht="60" customHeight="1">
      <c r="A195" s="43">
        <v>184</v>
      </c>
      <c r="B195" s="103" t="s">
        <v>376</v>
      </c>
      <c r="C195" s="103" t="s">
        <v>377</v>
      </c>
      <c r="D195" s="104" t="s">
        <v>37</v>
      </c>
      <c r="E195" s="104" t="s">
        <v>378</v>
      </c>
      <c r="F195" s="105" t="s">
        <v>379</v>
      </c>
      <c r="G195" s="106" t="s">
        <v>112</v>
      </c>
      <c r="H195" s="104" t="s">
        <v>387</v>
      </c>
      <c r="I195" s="104" t="s">
        <v>453</v>
      </c>
      <c r="J195" s="104" t="s">
        <v>92</v>
      </c>
      <c r="K195" s="119" t="s">
        <v>464</v>
      </c>
      <c r="L195" s="110">
        <v>80111600</v>
      </c>
      <c r="M195" s="127" t="s">
        <v>465</v>
      </c>
      <c r="N195" s="110" t="s">
        <v>64</v>
      </c>
      <c r="O195" s="110" t="s">
        <v>64</v>
      </c>
      <c r="P195" s="111">
        <v>4</v>
      </c>
      <c r="Q195" s="112" t="s">
        <v>97</v>
      </c>
      <c r="R195" s="110" t="s">
        <v>56</v>
      </c>
      <c r="S195" s="113">
        <f t="shared" si="13"/>
        <v>13860000</v>
      </c>
      <c r="T195" s="113">
        <v>3465000</v>
      </c>
      <c r="U195" s="113">
        <f t="shared" si="12"/>
        <v>13860000</v>
      </c>
      <c r="V195" s="114" t="s">
        <v>50</v>
      </c>
      <c r="W195" s="114"/>
      <c r="X195" s="115" t="s">
        <v>445</v>
      </c>
      <c r="Y195" s="115" t="s">
        <v>385</v>
      </c>
      <c r="Z195" s="116" t="s">
        <v>386</v>
      </c>
      <c r="AA195" s="54" t="s">
        <v>55</v>
      </c>
      <c r="AB195" s="1" t="str">
        <f>VLOOKUP(B195,[1]Hoja2!$A$2:$B$10,2,FALSE)</f>
        <v>DIMEN2B</v>
      </c>
      <c r="AC195" s="1" t="str">
        <f t="shared" si="7"/>
        <v>PROY1</v>
      </c>
      <c r="AD195" s="1" t="str">
        <f t="shared" si="8"/>
        <v>PROY1PROD2203023</v>
      </c>
      <c r="AE195" s="1" t="str">
        <f t="shared" si="9"/>
        <v>PROY1MHCP</v>
      </c>
    </row>
    <row r="196" spans="1:31" ht="60" customHeight="1">
      <c r="A196" s="43">
        <v>185</v>
      </c>
      <c r="B196" s="103" t="s">
        <v>376</v>
      </c>
      <c r="C196" s="103" t="s">
        <v>377</v>
      </c>
      <c r="D196" s="104" t="s">
        <v>37</v>
      </c>
      <c r="E196" s="104" t="s">
        <v>378</v>
      </c>
      <c r="F196" s="105" t="s">
        <v>379</v>
      </c>
      <c r="G196" s="106" t="s">
        <v>112</v>
      </c>
      <c r="H196" s="104" t="s">
        <v>387</v>
      </c>
      <c r="I196" s="104" t="s">
        <v>453</v>
      </c>
      <c r="J196" s="104" t="s">
        <v>92</v>
      </c>
      <c r="K196" s="119" t="s">
        <v>464</v>
      </c>
      <c r="L196" s="110">
        <v>80111600</v>
      </c>
      <c r="M196" s="127" t="s">
        <v>465</v>
      </c>
      <c r="N196" s="110" t="s">
        <v>99</v>
      </c>
      <c r="O196" s="110" t="s">
        <v>99</v>
      </c>
      <c r="P196" s="111">
        <v>7.5</v>
      </c>
      <c r="Q196" s="112" t="s">
        <v>97</v>
      </c>
      <c r="R196" s="110" t="s">
        <v>56</v>
      </c>
      <c r="S196" s="113">
        <f t="shared" si="13"/>
        <v>25987500</v>
      </c>
      <c r="T196" s="113">
        <v>3465000</v>
      </c>
      <c r="U196" s="113">
        <f t="shared" si="12"/>
        <v>25987500</v>
      </c>
      <c r="V196" s="114" t="s">
        <v>50</v>
      </c>
      <c r="W196" s="114"/>
      <c r="X196" s="115" t="s">
        <v>445</v>
      </c>
      <c r="Y196" s="115" t="s">
        <v>385</v>
      </c>
      <c r="Z196" s="116" t="s">
        <v>386</v>
      </c>
      <c r="AA196" s="54" t="s">
        <v>55</v>
      </c>
      <c r="AB196" s="1" t="str">
        <f>VLOOKUP(B196,[1]Hoja2!$A$2:$B$10,2,FALSE)</f>
        <v>DIMEN2B</v>
      </c>
      <c r="AC196" s="1" t="str">
        <f t="shared" si="7"/>
        <v>PROY1</v>
      </c>
      <c r="AD196" s="1" t="str">
        <f t="shared" si="8"/>
        <v>PROY1PROD2203023</v>
      </c>
      <c r="AE196" s="1" t="str">
        <f t="shared" si="9"/>
        <v>PROY1MHCP</v>
      </c>
    </row>
    <row r="197" spans="1:31" ht="60" customHeight="1">
      <c r="A197" s="43">
        <v>186</v>
      </c>
      <c r="B197" s="103" t="s">
        <v>376</v>
      </c>
      <c r="C197" s="103" t="s">
        <v>377</v>
      </c>
      <c r="D197" s="104" t="s">
        <v>37</v>
      </c>
      <c r="E197" s="104" t="s">
        <v>378</v>
      </c>
      <c r="F197" s="105" t="s">
        <v>379</v>
      </c>
      <c r="G197" s="106" t="s">
        <v>112</v>
      </c>
      <c r="H197" s="104" t="s">
        <v>387</v>
      </c>
      <c r="I197" s="104" t="s">
        <v>453</v>
      </c>
      <c r="J197" s="104" t="s">
        <v>92</v>
      </c>
      <c r="K197" s="119" t="s">
        <v>466</v>
      </c>
      <c r="L197" s="110">
        <v>80111600</v>
      </c>
      <c r="M197" s="127" t="s">
        <v>467</v>
      </c>
      <c r="N197" s="110" t="s">
        <v>64</v>
      </c>
      <c r="O197" s="110" t="s">
        <v>64</v>
      </c>
      <c r="P197" s="111">
        <v>4</v>
      </c>
      <c r="Q197" s="112" t="s">
        <v>97</v>
      </c>
      <c r="R197" s="110" t="s">
        <v>56</v>
      </c>
      <c r="S197" s="113">
        <f t="shared" si="13"/>
        <v>13860000</v>
      </c>
      <c r="T197" s="113">
        <v>3465000</v>
      </c>
      <c r="U197" s="113">
        <f t="shared" si="12"/>
        <v>13860000</v>
      </c>
      <c r="V197" s="114" t="s">
        <v>50</v>
      </c>
      <c r="W197" s="114"/>
      <c r="X197" s="115" t="s">
        <v>445</v>
      </c>
      <c r="Y197" s="115" t="s">
        <v>385</v>
      </c>
      <c r="Z197" s="116" t="s">
        <v>386</v>
      </c>
      <c r="AA197" s="54" t="s">
        <v>55</v>
      </c>
      <c r="AB197" s="1" t="str">
        <f>VLOOKUP(B197,[1]Hoja2!$A$2:$B$10,2,FALSE)</f>
        <v>DIMEN2B</v>
      </c>
      <c r="AC197" s="1" t="str">
        <f t="shared" si="7"/>
        <v>PROY1</v>
      </c>
      <c r="AD197" s="1" t="str">
        <f t="shared" si="8"/>
        <v>PROY1PROD2203023</v>
      </c>
      <c r="AE197" s="1" t="str">
        <f t="shared" si="9"/>
        <v>PROY1MHCP</v>
      </c>
    </row>
    <row r="198" spans="1:31" ht="60" customHeight="1">
      <c r="A198" s="43">
        <v>187</v>
      </c>
      <c r="B198" s="103" t="s">
        <v>376</v>
      </c>
      <c r="C198" s="103" t="s">
        <v>377</v>
      </c>
      <c r="D198" s="104" t="s">
        <v>37</v>
      </c>
      <c r="E198" s="104" t="s">
        <v>378</v>
      </c>
      <c r="F198" s="105" t="s">
        <v>379</v>
      </c>
      <c r="G198" s="106" t="s">
        <v>112</v>
      </c>
      <c r="H198" s="104" t="s">
        <v>387</v>
      </c>
      <c r="I198" s="104" t="s">
        <v>453</v>
      </c>
      <c r="J198" s="104" t="s">
        <v>92</v>
      </c>
      <c r="K198" s="119" t="s">
        <v>466</v>
      </c>
      <c r="L198" s="110">
        <v>80111600</v>
      </c>
      <c r="M198" s="127" t="s">
        <v>467</v>
      </c>
      <c r="N198" s="110" t="s">
        <v>99</v>
      </c>
      <c r="O198" s="110" t="s">
        <v>99</v>
      </c>
      <c r="P198" s="111">
        <v>7.5</v>
      </c>
      <c r="Q198" s="112" t="s">
        <v>97</v>
      </c>
      <c r="R198" s="110" t="s">
        <v>56</v>
      </c>
      <c r="S198" s="113">
        <f t="shared" si="13"/>
        <v>25987500</v>
      </c>
      <c r="T198" s="113">
        <v>3465000</v>
      </c>
      <c r="U198" s="113">
        <f t="shared" si="12"/>
        <v>25987500</v>
      </c>
      <c r="V198" s="114" t="s">
        <v>50</v>
      </c>
      <c r="W198" s="114"/>
      <c r="X198" s="115" t="s">
        <v>445</v>
      </c>
      <c r="Y198" s="115" t="s">
        <v>385</v>
      </c>
      <c r="Z198" s="116" t="s">
        <v>386</v>
      </c>
      <c r="AA198" s="54" t="s">
        <v>55</v>
      </c>
      <c r="AB198" s="1" t="str">
        <f>VLOOKUP(B198,[1]Hoja2!$A$2:$B$10,2,FALSE)</f>
        <v>DIMEN2B</v>
      </c>
      <c r="AC198" s="1" t="str">
        <f t="shared" ref="AC198:AC261" si="14">CONCATENATE("PROY",MID(E198,1,1))</f>
        <v>PROY1</v>
      </c>
      <c r="AD198" s="1" t="str">
        <f t="shared" ref="AD198:AD261" si="15">CONCATENATE(AC198,"PROD",MID(H198,1,7))</f>
        <v>PROY1PROD2203023</v>
      </c>
      <c r="AE198" s="1" t="str">
        <f t="shared" ref="AE198:AE261" si="16">CONCATENATE(AC198,"MHCP")</f>
        <v>PROY1MHCP</v>
      </c>
    </row>
    <row r="199" spans="1:31" ht="60" customHeight="1">
      <c r="A199" s="43">
        <v>188</v>
      </c>
      <c r="B199" s="103" t="s">
        <v>376</v>
      </c>
      <c r="C199" s="103" t="s">
        <v>377</v>
      </c>
      <c r="D199" s="104" t="s">
        <v>37</v>
      </c>
      <c r="E199" s="104" t="s">
        <v>378</v>
      </c>
      <c r="F199" s="105" t="s">
        <v>379</v>
      </c>
      <c r="G199" s="106" t="s">
        <v>112</v>
      </c>
      <c r="H199" s="104" t="s">
        <v>380</v>
      </c>
      <c r="I199" s="104" t="s">
        <v>381</v>
      </c>
      <c r="J199" s="104" t="s">
        <v>92</v>
      </c>
      <c r="K199" s="119" t="s">
        <v>468</v>
      </c>
      <c r="L199" s="110">
        <v>80111600</v>
      </c>
      <c r="M199" s="126" t="s">
        <v>469</v>
      </c>
      <c r="N199" s="110" t="s">
        <v>64</v>
      </c>
      <c r="O199" s="110" t="s">
        <v>46</v>
      </c>
      <c r="P199" s="110" t="s">
        <v>96</v>
      </c>
      <c r="Q199" s="112" t="s">
        <v>97</v>
      </c>
      <c r="R199" s="110" t="s">
        <v>56</v>
      </c>
      <c r="S199" s="113">
        <f t="shared" si="13"/>
        <v>16000000</v>
      </c>
      <c r="T199" s="113">
        <v>4000000</v>
      </c>
      <c r="U199" s="113">
        <f t="shared" si="12"/>
        <v>16000000</v>
      </c>
      <c r="V199" s="114" t="s">
        <v>50</v>
      </c>
      <c r="W199" s="114"/>
      <c r="X199" s="115" t="s">
        <v>425</v>
      </c>
      <c r="Y199" s="115" t="s">
        <v>385</v>
      </c>
      <c r="Z199" s="116" t="s">
        <v>386</v>
      </c>
      <c r="AA199" s="54" t="s">
        <v>55</v>
      </c>
      <c r="AB199" s="1" t="str">
        <f>VLOOKUP(B199,[1]Hoja2!$A$2:$B$10,2,FALSE)</f>
        <v>DIMEN2B</v>
      </c>
      <c r="AC199" s="1" t="str">
        <f t="shared" si="14"/>
        <v>PROY1</v>
      </c>
      <c r="AD199" s="1" t="str">
        <f t="shared" si="15"/>
        <v>PROY1PROD2203018</v>
      </c>
      <c r="AE199" s="1" t="str">
        <f t="shared" si="16"/>
        <v>PROY1MHCP</v>
      </c>
    </row>
    <row r="200" spans="1:31" ht="60" customHeight="1">
      <c r="A200" s="43">
        <v>189</v>
      </c>
      <c r="B200" s="103" t="s">
        <v>376</v>
      </c>
      <c r="C200" s="103" t="s">
        <v>377</v>
      </c>
      <c r="D200" s="104" t="s">
        <v>37</v>
      </c>
      <c r="E200" s="104" t="s">
        <v>378</v>
      </c>
      <c r="F200" s="105" t="s">
        <v>379</v>
      </c>
      <c r="G200" s="106" t="s">
        <v>112</v>
      </c>
      <c r="H200" s="104" t="s">
        <v>380</v>
      </c>
      <c r="I200" s="104" t="s">
        <v>381</v>
      </c>
      <c r="J200" s="104" t="s">
        <v>92</v>
      </c>
      <c r="K200" s="119" t="s">
        <v>468</v>
      </c>
      <c r="L200" s="110">
        <v>80111600</v>
      </c>
      <c r="M200" s="126" t="s">
        <v>469</v>
      </c>
      <c r="N200" s="110" t="s">
        <v>99</v>
      </c>
      <c r="O200" s="110" t="s">
        <v>99</v>
      </c>
      <c r="P200" s="110" t="s">
        <v>470</v>
      </c>
      <c r="Q200" s="112" t="s">
        <v>97</v>
      </c>
      <c r="R200" s="110" t="s">
        <v>56</v>
      </c>
      <c r="S200" s="113">
        <f t="shared" si="13"/>
        <v>24000000</v>
      </c>
      <c r="T200" s="113">
        <v>4000000</v>
      </c>
      <c r="U200" s="113">
        <f t="shared" si="12"/>
        <v>24000000</v>
      </c>
      <c r="V200" s="114" t="s">
        <v>50</v>
      </c>
      <c r="W200" s="114"/>
      <c r="X200" s="115" t="s">
        <v>425</v>
      </c>
      <c r="Y200" s="115" t="s">
        <v>385</v>
      </c>
      <c r="Z200" s="116" t="s">
        <v>386</v>
      </c>
      <c r="AA200" s="54" t="s">
        <v>55</v>
      </c>
      <c r="AB200" s="1" t="str">
        <f>VLOOKUP(B200,[1]Hoja2!$A$2:$B$10,2,FALSE)</f>
        <v>DIMEN2B</v>
      </c>
      <c r="AC200" s="1" t="str">
        <f t="shared" si="14"/>
        <v>PROY1</v>
      </c>
      <c r="AD200" s="1" t="str">
        <f t="shared" si="15"/>
        <v>PROY1PROD2203018</v>
      </c>
      <c r="AE200" s="1" t="str">
        <f t="shared" si="16"/>
        <v>PROY1MHCP</v>
      </c>
    </row>
    <row r="201" spans="1:31" ht="60" customHeight="1">
      <c r="A201" s="43">
        <v>190</v>
      </c>
      <c r="B201" s="103" t="s">
        <v>376</v>
      </c>
      <c r="C201" s="103" t="s">
        <v>377</v>
      </c>
      <c r="D201" s="104" t="s">
        <v>37</v>
      </c>
      <c r="E201" s="104" t="s">
        <v>378</v>
      </c>
      <c r="F201" s="105" t="s">
        <v>379</v>
      </c>
      <c r="G201" s="106" t="s">
        <v>112</v>
      </c>
      <c r="H201" s="104" t="s">
        <v>380</v>
      </c>
      <c r="I201" s="104" t="s">
        <v>381</v>
      </c>
      <c r="J201" s="104" t="s">
        <v>92</v>
      </c>
      <c r="K201" s="119" t="s">
        <v>471</v>
      </c>
      <c r="L201" s="110">
        <v>80111600</v>
      </c>
      <c r="M201" s="126" t="s">
        <v>472</v>
      </c>
      <c r="N201" s="110" t="s">
        <v>64</v>
      </c>
      <c r="O201" s="110" t="s">
        <v>46</v>
      </c>
      <c r="P201" s="110" t="s">
        <v>96</v>
      </c>
      <c r="Q201" s="112" t="s">
        <v>97</v>
      </c>
      <c r="R201" s="110" t="s">
        <v>56</v>
      </c>
      <c r="S201" s="113">
        <f t="shared" si="13"/>
        <v>20000000</v>
      </c>
      <c r="T201" s="113">
        <v>5000000</v>
      </c>
      <c r="U201" s="113">
        <f t="shared" si="12"/>
        <v>20000000</v>
      </c>
      <c r="V201" s="114" t="s">
        <v>50</v>
      </c>
      <c r="W201" s="114"/>
      <c r="X201" s="115" t="s">
        <v>401</v>
      </c>
      <c r="Y201" s="115" t="s">
        <v>385</v>
      </c>
      <c r="Z201" s="116" t="s">
        <v>386</v>
      </c>
      <c r="AA201" s="54" t="s">
        <v>55</v>
      </c>
      <c r="AB201" s="1" t="str">
        <f>VLOOKUP(B201,[1]Hoja2!$A$2:$B$10,2,FALSE)</f>
        <v>DIMEN2B</v>
      </c>
      <c r="AC201" s="1" t="str">
        <f t="shared" si="14"/>
        <v>PROY1</v>
      </c>
      <c r="AD201" s="1" t="str">
        <f t="shared" si="15"/>
        <v>PROY1PROD2203018</v>
      </c>
      <c r="AE201" s="1" t="str">
        <f t="shared" si="16"/>
        <v>PROY1MHCP</v>
      </c>
    </row>
    <row r="202" spans="1:31" ht="60" customHeight="1">
      <c r="A202" s="43">
        <v>191</v>
      </c>
      <c r="B202" s="103" t="s">
        <v>376</v>
      </c>
      <c r="C202" s="103" t="s">
        <v>377</v>
      </c>
      <c r="D202" s="104" t="s">
        <v>37</v>
      </c>
      <c r="E202" s="104" t="s">
        <v>378</v>
      </c>
      <c r="F202" s="105" t="s">
        <v>379</v>
      </c>
      <c r="G202" s="106" t="s">
        <v>112</v>
      </c>
      <c r="H202" s="104" t="s">
        <v>380</v>
      </c>
      <c r="I202" s="104" t="s">
        <v>381</v>
      </c>
      <c r="J202" s="104" t="s">
        <v>92</v>
      </c>
      <c r="K202" s="119" t="s">
        <v>471</v>
      </c>
      <c r="L202" s="110">
        <v>80111600</v>
      </c>
      <c r="M202" s="126" t="s">
        <v>472</v>
      </c>
      <c r="N202" s="110" t="s">
        <v>99</v>
      </c>
      <c r="O202" s="110" t="s">
        <v>99</v>
      </c>
      <c r="P202" s="110" t="s">
        <v>470</v>
      </c>
      <c r="Q202" s="112" t="s">
        <v>97</v>
      </c>
      <c r="R202" s="110" t="s">
        <v>56</v>
      </c>
      <c r="S202" s="113">
        <f t="shared" si="13"/>
        <v>30000000</v>
      </c>
      <c r="T202" s="113">
        <v>5000000</v>
      </c>
      <c r="U202" s="113">
        <f t="shared" si="12"/>
        <v>30000000</v>
      </c>
      <c r="V202" s="114" t="s">
        <v>50</v>
      </c>
      <c r="W202" s="114"/>
      <c r="X202" s="115" t="s">
        <v>401</v>
      </c>
      <c r="Y202" s="115" t="s">
        <v>385</v>
      </c>
      <c r="Z202" s="116" t="s">
        <v>386</v>
      </c>
      <c r="AA202" s="54" t="s">
        <v>55</v>
      </c>
      <c r="AB202" s="1" t="str">
        <f>VLOOKUP(B202,[1]Hoja2!$A$2:$B$10,2,FALSE)</f>
        <v>DIMEN2B</v>
      </c>
      <c r="AC202" s="1" t="str">
        <f t="shared" si="14"/>
        <v>PROY1</v>
      </c>
      <c r="AD202" s="1" t="str">
        <f t="shared" si="15"/>
        <v>PROY1PROD2203018</v>
      </c>
      <c r="AE202" s="1" t="str">
        <f t="shared" si="16"/>
        <v>PROY1MHCP</v>
      </c>
    </row>
    <row r="203" spans="1:31" ht="60" customHeight="1">
      <c r="A203" s="43">
        <v>192</v>
      </c>
      <c r="B203" s="103" t="s">
        <v>376</v>
      </c>
      <c r="C203" s="103" t="s">
        <v>377</v>
      </c>
      <c r="D203" s="104" t="s">
        <v>37</v>
      </c>
      <c r="E203" s="104" t="s">
        <v>378</v>
      </c>
      <c r="F203" s="105" t="s">
        <v>379</v>
      </c>
      <c r="G203" s="106" t="s">
        <v>112</v>
      </c>
      <c r="H203" s="104" t="s">
        <v>380</v>
      </c>
      <c r="I203" s="104" t="s">
        <v>473</v>
      </c>
      <c r="J203" s="104" t="s">
        <v>92</v>
      </c>
      <c r="K203" s="119" t="s">
        <v>474</v>
      </c>
      <c r="L203" s="110">
        <v>80111600</v>
      </c>
      <c r="M203" s="121" t="s">
        <v>475</v>
      </c>
      <c r="N203" s="110" t="s">
        <v>46</v>
      </c>
      <c r="O203" s="110" t="s">
        <v>46</v>
      </c>
      <c r="P203" s="110" t="s">
        <v>96</v>
      </c>
      <c r="Q203" s="112" t="s">
        <v>97</v>
      </c>
      <c r="R203" s="110" t="s">
        <v>56</v>
      </c>
      <c r="S203" s="113">
        <f t="shared" si="13"/>
        <v>13860000</v>
      </c>
      <c r="T203" s="113">
        <v>3465000</v>
      </c>
      <c r="U203" s="113">
        <f t="shared" si="12"/>
        <v>13860000</v>
      </c>
      <c r="V203" s="114" t="s">
        <v>50</v>
      </c>
      <c r="W203" s="114"/>
      <c r="X203" s="115" t="s">
        <v>401</v>
      </c>
      <c r="Y203" s="115" t="s">
        <v>385</v>
      </c>
      <c r="Z203" s="116" t="s">
        <v>386</v>
      </c>
      <c r="AA203" s="54" t="s">
        <v>55</v>
      </c>
      <c r="AB203" s="1" t="str">
        <f>VLOOKUP(B203,[1]Hoja2!$A$2:$B$10,2,FALSE)</f>
        <v>DIMEN2B</v>
      </c>
      <c r="AC203" s="1" t="str">
        <f t="shared" si="14"/>
        <v>PROY1</v>
      </c>
      <c r="AD203" s="1" t="str">
        <f t="shared" si="15"/>
        <v>PROY1PROD2203018</v>
      </c>
      <c r="AE203" s="1" t="str">
        <f t="shared" si="16"/>
        <v>PROY1MHCP</v>
      </c>
    </row>
    <row r="204" spans="1:31" ht="60" customHeight="1">
      <c r="A204" s="43">
        <v>193</v>
      </c>
      <c r="B204" s="103" t="s">
        <v>376</v>
      </c>
      <c r="C204" s="103" t="s">
        <v>377</v>
      </c>
      <c r="D204" s="104" t="s">
        <v>37</v>
      </c>
      <c r="E204" s="104" t="s">
        <v>378</v>
      </c>
      <c r="F204" s="105" t="s">
        <v>379</v>
      </c>
      <c r="G204" s="106" t="s">
        <v>112</v>
      </c>
      <c r="H204" s="104" t="s">
        <v>380</v>
      </c>
      <c r="I204" s="104" t="s">
        <v>473</v>
      </c>
      <c r="J204" s="104" t="s">
        <v>92</v>
      </c>
      <c r="K204" s="119" t="s">
        <v>474</v>
      </c>
      <c r="L204" s="110">
        <v>80111600</v>
      </c>
      <c r="M204" s="121" t="s">
        <v>475</v>
      </c>
      <c r="N204" s="110" t="s">
        <v>99</v>
      </c>
      <c r="O204" s="110" t="s">
        <v>99</v>
      </c>
      <c r="P204" s="110" t="s">
        <v>470</v>
      </c>
      <c r="Q204" s="112" t="s">
        <v>97</v>
      </c>
      <c r="R204" s="110" t="s">
        <v>56</v>
      </c>
      <c r="S204" s="113">
        <f t="shared" si="13"/>
        <v>20790000</v>
      </c>
      <c r="T204" s="113">
        <v>3465000</v>
      </c>
      <c r="U204" s="113">
        <f t="shared" si="12"/>
        <v>20790000</v>
      </c>
      <c r="V204" s="114" t="s">
        <v>50</v>
      </c>
      <c r="W204" s="114"/>
      <c r="X204" s="115" t="s">
        <v>401</v>
      </c>
      <c r="Y204" s="115" t="s">
        <v>385</v>
      </c>
      <c r="Z204" s="116" t="s">
        <v>386</v>
      </c>
      <c r="AA204" s="54" t="s">
        <v>55</v>
      </c>
      <c r="AB204" s="1" t="str">
        <f>VLOOKUP(B204,[1]Hoja2!$A$2:$B$10,2,FALSE)</f>
        <v>DIMEN2B</v>
      </c>
      <c r="AC204" s="1" t="str">
        <f t="shared" si="14"/>
        <v>PROY1</v>
      </c>
      <c r="AD204" s="1" t="str">
        <f t="shared" si="15"/>
        <v>PROY1PROD2203018</v>
      </c>
      <c r="AE204" s="1" t="str">
        <f t="shared" si="16"/>
        <v>PROY1MHCP</v>
      </c>
    </row>
    <row r="205" spans="1:31" ht="60" customHeight="1">
      <c r="A205" s="43">
        <v>194</v>
      </c>
      <c r="B205" s="103" t="s">
        <v>376</v>
      </c>
      <c r="C205" s="103" t="s">
        <v>377</v>
      </c>
      <c r="D205" s="104" t="s">
        <v>37</v>
      </c>
      <c r="E205" s="104" t="s">
        <v>378</v>
      </c>
      <c r="F205" s="105" t="s">
        <v>379</v>
      </c>
      <c r="G205" s="106" t="s">
        <v>112</v>
      </c>
      <c r="H205" s="104" t="s">
        <v>380</v>
      </c>
      <c r="I205" s="104" t="s">
        <v>381</v>
      </c>
      <c r="J205" s="104" t="s">
        <v>92</v>
      </c>
      <c r="K205" s="119" t="s">
        <v>476</v>
      </c>
      <c r="L205" s="110">
        <v>80111600</v>
      </c>
      <c r="M205" s="121" t="s">
        <v>477</v>
      </c>
      <c r="N205" s="110" t="s">
        <v>46</v>
      </c>
      <c r="O205" s="110" t="s">
        <v>46</v>
      </c>
      <c r="P205" s="110" t="s">
        <v>47</v>
      </c>
      <c r="Q205" s="112" t="s">
        <v>97</v>
      </c>
      <c r="R205" s="110" t="s">
        <v>56</v>
      </c>
      <c r="S205" s="113">
        <f>5130542-2500000</f>
        <v>2630542</v>
      </c>
      <c r="T205" s="113">
        <v>5130542</v>
      </c>
      <c r="U205" s="113">
        <f t="shared" si="12"/>
        <v>2630542</v>
      </c>
      <c r="V205" s="114" t="s">
        <v>50</v>
      </c>
      <c r="W205" s="114"/>
      <c r="X205" s="115" t="s">
        <v>425</v>
      </c>
      <c r="Y205" s="115" t="s">
        <v>385</v>
      </c>
      <c r="Z205" s="116" t="s">
        <v>386</v>
      </c>
      <c r="AA205" s="54" t="s">
        <v>55</v>
      </c>
      <c r="AB205" s="1" t="str">
        <f>VLOOKUP(B205,[1]Hoja2!$A$2:$B$10,2,FALSE)</f>
        <v>DIMEN2B</v>
      </c>
      <c r="AC205" s="1" t="str">
        <f t="shared" si="14"/>
        <v>PROY1</v>
      </c>
      <c r="AD205" s="1" t="str">
        <f t="shared" si="15"/>
        <v>PROY1PROD2203018</v>
      </c>
      <c r="AE205" s="1" t="str">
        <f t="shared" si="16"/>
        <v>PROY1MHCP</v>
      </c>
    </row>
    <row r="206" spans="1:31" ht="60" customHeight="1">
      <c r="A206" s="43">
        <v>195</v>
      </c>
      <c r="B206" s="103" t="s">
        <v>376</v>
      </c>
      <c r="C206" s="103" t="s">
        <v>377</v>
      </c>
      <c r="D206" s="104" t="s">
        <v>37</v>
      </c>
      <c r="E206" s="104" t="s">
        <v>378</v>
      </c>
      <c r="F206" s="105" t="s">
        <v>379</v>
      </c>
      <c r="G206" s="106" t="s">
        <v>112</v>
      </c>
      <c r="H206" s="104" t="s">
        <v>380</v>
      </c>
      <c r="I206" s="104" t="s">
        <v>381</v>
      </c>
      <c r="J206" s="104" t="s">
        <v>92</v>
      </c>
      <c r="K206" s="119" t="s">
        <v>476</v>
      </c>
      <c r="L206" s="110">
        <v>80111600</v>
      </c>
      <c r="M206" s="121" t="s">
        <v>477</v>
      </c>
      <c r="N206" s="110" t="s">
        <v>99</v>
      </c>
      <c r="O206" s="110" t="s">
        <v>99</v>
      </c>
      <c r="P206" s="110" t="s">
        <v>47</v>
      </c>
      <c r="Q206" s="112" t="s">
        <v>97</v>
      </c>
      <c r="R206" s="110" t="s">
        <v>49</v>
      </c>
      <c r="S206" s="113">
        <f>3200000+2500000</f>
        <v>5700000</v>
      </c>
      <c r="T206" s="113">
        <v>3200000</v>
      </c>
      <c r="U206" s="113">
        <f t="shared" si="12"/>
        <v>5700000</v>
      </c>
      <c r="V206" s="114" t="s">
        <v>50</v>
      </c>
      <c r="W206" s="114"/>
      <c r="X206" s="115" t="s">
        <v>425</v>
      </c>
      <c r="Y206" s="115" t="s">
        <v>385</v>
      </c>
      <c r="Z206" s="116" t="s">
        <v>386</v>
      </c>
      <c r="AA206" s="54" t="s">
        <v>55</v>
      </c>
      <c r="AB206" s="1" t="str">
        <f>VLOOKUP(B206,[1]Hoja2!$A$2:$B$10,2,FALSE)</f>
        <v>DIMEN2B</v>
      </c>
      <c r="AC206" s="1" t="str">
        <f t="shared" si="14"/>
        <v>PROY1</v>
      </c>
      <c r="AD206" s="1" t="str">
        <f t="shared" si="15"/>
        <v>PROY1PROD2203018</v>
      </c>
      <c r="AE206" s="1" t="str">
        <f t="shared" si="16"/>
        <v>PROY1MHCP</v>
      </c>
    </row>
    <row r="207" spans="1:31" ht="60" customHeight="1">
      <c r="A207" s="43">
        <v>196</v>
      </c>
      <c r="B207" s="103" t="s">
        <v>376</v>
      </c>
      <c r="C207" s="103" t="s">
        <v>377</v>
      </c>
      <c r="D207" s="104" t="s">
        <v>37</v>
      </c>
      <c r="E207" s="104" t="s">
        <v>378</v>
      </c>
      <c r="F207" s="105" t="s">
        <v>379</v>
      </c>
      <c r="G207" s="106" t="s">
        <v>112</v>
      </c>
      <c r="H207" s="104" t="s">
        <v>387</v>
      </c>
      <c r="I207" s="104" t="s">
        <v>388</v>
      </c>
      <c r="J207" s="104" t="s">
        <v>478</v>
      </c>
      <c r="K207" s="119" t="s">
        <v>479</v>
      </c>
      <c r="L207" s="110"/>
      <c r="M207" s="127" t="s">
        <v>371</v>
      </c>
      <c r="N207" s="110" t="s">
        <v>77</v>
      </c>
      <c r="O207" s="110" t="s">
        <v>77</v>
      </c>
      <c r="P207" s="110"/>
      <c r="Q207" s="112"/>
      <c r="R207" s="110" t="s">
        <v>56</v>
      </c>
      <c r="S207" s="113">
        <v>6020560</v>
      </c>
      <c r="T207" s="113">
        <v>3010280</v>
      </c>
      <c r="U207" s="113">
        <f t="shared" si="12"/>
        <v>6020560</v>
      </c>
      <c r="V207" s="114" t="s">
        <v>50</v>
      </c>
      <c r="W207" s="114"/>
      <c r="X207" s="115" t="s">
        <v>425</v>
      </c>
      <c r="Y207" s="115" t="s">
        <v>385</v>
      </c>
      <c r="Z207" s="116" t="s">
        <v>386</v>
      </c>
      <c r="AA207" s="54" t="s">
        <v>50</v>
      </c>
      <c r="AB207" s="1" t="str">
        <f>VLOOKUP(B207,[1]Hoja2!$A$2:$B$10,2,FALSE)</f>
        <v>DIMEN2B</v>
      </c>
      <c r="AC207" s="1" t="str">
        <f t="shared" si="14"/>
        <v>PROY1</v>
      </c>
      <c r="AD207" s="1" t="str">
        <f t="shared" si="15"/>
        <v>PROY1PROD2203023</v>
      </c>
      <c r="AE207" s="1" t="str">
        <f t="shared" si="16"/>
        <v>PROY1MHCP</v>
      </c>
    </row>
    <row r="208" spans="1:31" ht="60" customHeight="1">
      <c r="A208" s="43">
        <v>197</v>
      </c>
      <c r="B208" s="103" t="s">
        <v>376</v>
      </c>
      <c r="C208" s="103" t="s">
        <v>377</v>
      </c>
      <c r="D208" s="104" t="s">
        <v>37</v>
      </c>
      <c r="E208" s="104" t="s">
        <v>378</v>
      </c>
      <c r="F208" s="105" t="s">
        <v>379</v>
      </c>
      <c r="G208" s="106" t="s">
        <v>112</v>
      </c>
      <c r="H208" s="104" t="s">
        <v>446</v>
      </c>
      <c r="I208" s="104" t="s">
        <v>480</v>
      </c>
      <c r="J208" s="104" t="s">
        <v>92</v>
      </c>
      <c r="K208" s="119" t="s">
        <v>481</v>
      </c>
      <c r="L208" s="110">
        <v>80111600</v>
      </c>
      <c r="M208" s="121" t="s">
        <v>482</v>
      </c>
      <c r="N208" s="110" t="s">
        <v>46</v>
      </c>
      <c r="O208" s="110" t="s">
        <v>46</v>
      </c>
      <c r="P208" s="110" t="s">
        <v>96</v>
      </c>
      <c r="Q208" s="112" t="s">
        <v>97</v>
      </c>
      <c r="R208" s="110" t="s">
        <v>56</v>
      </c>
      <c r="S208" s="113">
        <f>+T208*P208</f>
        <v>15400000</v>
      </c>
      <c r="T208" s="113">
        <v>3850000</v>
      </c>
      <c r="U208" s="113">
        <f t="shared" si="12"/>
        <v>15400000</v>
      </c>
      <c r="V208" s="114" t="s">
        <v>50</v>
      </c>
      <c r="W208" s="114"/>
      <c r="X208" s="115" t="s">
        <v>425</v>
      </c>
      <c r="Y208" s="115" t="s">
        <v>385</v>
      </c>
      <c r="Z208" s="116" t="s">
        <v>386</v>
      </c>
      <c r="AA208" s="54" t="s">
        <v>55</v>
      </c>
      <c r="AB208" s="1" t="str">
        <f>VLOOKUP(B208,[1]Hoja2!$A$2:$B$10,2,FALSE)</f>
        <v>DIMEN2B</v>
      </c>
      <c r="AC208" s="1" t="str">
        <f t="shared" si="14"/>
        <v>PROY1</v>
      </c>
      <c r="AD208" s="1" t="str">
        <f t="shared" si="15"/>
        <v>PROY1PROD2203004</v>
      </c>
      <c r="AE208" s="1" t="str">
        <f t="shared" si="16"/>
        <v>PROY1MHCP</v>
      </c>
    </row>
    <row r="209" spans="1:31" ht="60" customHeight="1">
      <c r="A209" s="43">
        <v>198</v>
      </c>
      <c r="B209" s="103" t="s">
        <v>376</v>
      </c>
      <c r="C209" s="103" t="s">
        <v>377</v>
      </c>
      <c r="D209" s="104" t="s">
        <v>37</v>
      </c>
      <c r="E209" s="104" t="s">
        <v>378</v>
      </c>
      <c r="F209" s="105" t="s">
        <v>379</v>
      </c>
      <c r="G209" s="106" t="s">
        <v>112</v>
      </c>
      <c r="H209" s="104" t="s">
        <v>446</v>
      </c>
      <c r="I209" s="104" t="s">
        <v>480</v>
      </c>
      <c r="J209" s="104" t="s">
        <v>92</v>
      </c>
      <c r="K209" s="119" t="s">
        <v>481</v>
      </c>
      <c r="L209" s="110">
        <v>80111600</v>
      </c>
      <c r="M209" s="121" t="s">
        <v>482</v>
      </c>
      <c r="N209" s="110" t="s">
        <v>99</v>
      </c>
      <c r="O209" s="110" t="s">
        <v>99</v>
      </c>
      <c r="P209" s="110" t="s">
        <v>470</v>
      </c>
      <c r="Q209" s="112" t="s">
        <v>97</v>
      </c>
      <c r="R209" s="110" t="s">
        <v>56</v>
      </c>
      <c r="S209" s="113">
        <f>+T209*P209</f>
        <v>23100000</v>
      </c>
      <c r="T209" s="113">
        <v>3850000</v>
      </c>
      <c r="U209" s="113">
        <f t="shared" si="12"/>
        <v>23100000</v>
      </c>
      <c r="V209" s="114" t="s">
        <v>50</v>
      </c>
      <c r="W209" s="114"/>
      <c r="X209" s="115" t="s">
        <v>425</v>
      </c>
      <c r="Y209" s="115" t="s">
        <v>385</v>
      </c>
      <c r="Z209" s="116" t="s">
        <v>386</v>
      </c>
      <c r="AA209" s="54" t="s">
        <v>55</v>
      </c>
      <c r="AB209" s="1" t="str">
        <f>VLOOKUP(B209,[1]Hoja2!$A$2:$B$10,2,FALSE)</f>
        <v>DIMEN2B</v>
      </c>
      <c r="AC209" s="1" t="str">
        <f t="shared" si="14"/>
        <v>PROY1</v>
      </c>
      <c r="AD209" s="1" t="str">
        <f t="shared" si="15"/>
        <v>PROY1PROD2203004</v>
      </c>
      <c r="AE209" s="1" t="str">
        <f t="shared" si="16"/>
        <v>PROY1MHCP</v>
      </c>
    </row>
    <row r="210" spans="1:31" ht="60" customHeight="1">
      <c r="A210" s="43">
        <v>199</v>
      </c>
      <c r="B210" s="103" t="s">
        <v>376</v>
      </c>
      <c r="C210" s="103" t="s">
        <v>377</v>
      </c>
      <c r="D210" s="104" t="s">
        <v>37</v>
      </c>
      <c r="E210" s="104" t="s">
        <v>378</v>
      </c>
      <c r="F210" s="105" t="s">
        <v>379</v>
      </c>
      <c r="G210" s="106" t="s">
        <v>112</v>
      </c>
      <c r="H210" s="104" t="s">
        <v>446</v>
      </c>
      <c r="I210" s="104" t="s">
        <v>447</v>
      </c>
      <c r="J210" s="104" t="s">
        <v>92</v>
      </c>
      <c r="K210" s="119" t="s">
        <v>483</v>
      </c>
      <c r="L210" s="110">
        <v>80111600</v>
      </c>
      <c r="M210" s="126" t="s">
        <v>484</v>
      </c>
      <c r="N210" s="110" t="s">
        <v>64</v>
      </c>
      <c r="O210" s="110" t="s">
        <v>64</v>
      </c>
      <c r="P210" s="110" t="s">
        <v>96</v>
      </c>
      <c r="Q210" s="112" t="s">
        <v>97</v>
      </c>
      <c r="R210" s="110" t="s">
        <v>56</v>
      </c>
      <c r="S210" s="113">
        <f>+T210*P210</f>
        <v>16920000</v>
      </c>
      <c r="T210" s="113">
        <v>4230000</v>
      </c>
      <c r="U210" s="113">
        <f t="shared" si="12"/>
        <v>16920000</v>
      </c>
      <c r="V210" s="114" t="s">
        <v>50</v>
      </c>
      <c r="W210" s="114"/>
      <c r="X210" s="115" t="s">
        <v>485</v>
      </c>
      <c r="Y210" s="115" t="s">
        <v>385</v>
      </c>
      <c r="Z210" s="116" t="s">
        <v>386</v>
      </c>
      <c r="AA210" s="54" t="s">
        <v>55</v>
      </c>
      <c r="AB210" s="1" t="str">
        <f>VLOOKUP(B210,[1]Hoja2!$A$2:$B$10,2,FALSE)</f>
        <v>DIMEN2B</v>
      </c>
      <c r="AC210" s="1" t="str">
        <f t="shared" si="14"/>
        <v>PROY1</v>
      </c>
      <c r="AD210" s="1" t="str">
        <f t="shared" si="15"/>
        <v>PROY1PROD2203004</v>
      </c>
      <c r="AE210" s="1" t="str">
        <f t="shared" si="16"/>
        <v>PROY1MHCP</v>
      </c>
    </row>
    <row r="211" spans="1:31" ht="60" customHeight="1">
      <c r="A211" s="43">
        <v>200</v>
      </c>
      <c r="B211" s="103" t="s">
        <v>376</v>
      </c>
      <c r="C211" s="103" t="s">
        <v>377</v>
      </c>
      <c r="D211" s="104" t="s">
        <v>37</v>
      </c>
      <c r="E211" s="104" t="s">
        <v>378</v>
      </c>
      <c r="F211" s="105" t="s">
        <v>379</v>
      </c>
      <c r="G211" s="106" t="s">
        <v>112</v>
      </c>
      <c r="H211" s="104" t="s">
        <v>446</v>
      </c>
      <c r="I211" s="104" t="s">
        <v>447</v>
      </c>
      <c r="J211" s="104" t="s">
        <v>92</v>
      </c>
      <c r="K211" s="119" t="s">
        <v>483</v>
      </c>
      <c r="L211" s="110">
        <v>80111600</v>
      </c>
      <c r="M211" s="126" t="s">
        <v>484</v>
      </c>
      <c r="N211" s="110" t="s">
        <v>99</v>
      </c>
      <c r="O211" s="110" t="s">
        <v>99</v>
      </c>
      <c r="P211" s="110" t="s">
        <v>96</v>
      </c>
      <c r="Q211" s="112" t="s">
        <v>97</v>
      </c>
      <c r="R211" s="110" t="s">
        <v>56</v>
      </c>
      <c r="S211" s="113">
        <f>+T211*P211</f>
        <v>16920000</v>
      </c>
      <c r="T211" s="113">
        <v>4230000</v>
      </c>
      <c r="U211" s="113">
        <f t="shared" si="12"/>
        <v>16920000</v>
      </c>
      <c r="V211" s="114" t="s">
        <v>50</v>
      </c>
      <c r="W211" s="114"/>
      <c r="X211" s="115" t="s">
        <v>485</v>
      </c>
      <c r="Y211" s="115" t="s">
        <v>385</v>
      </c>
      <c r="Z211" s="116" t="s">
        <v>386</v>
      </c>
      <c r="AA211" s="54" t="s">
        <v>55</v>
      </c>
      <c r="AB211" s="1" t="str">
        <f>VLOOKUP(B211,[1]Hoja2!$A$2:$B$10,2,FALSE)</f>
        <v>DIMEN2B</v>
      </c>
      <c r="AC211" s="1" t="str">
        <f t="shared" si="14"/>
        <v>PROY1</v>
      </c>
      <c r="AD211" s="1" t="str">
        <f t="shared" si="15"/>
        <v>PROY1PROD2203004</v>
      </c>
      <c r="AE211" s="1" t="str">
        <f t="shared" si="16"/>
        <v>PROY1MHCP</v>
      </c>
    </row>
    <row r="212" spans="1:31" ht="60" customHeight="1">
      <c r="A212" s="43">
        <v>201</v>
      </c>
      <c r="B212" s="103" t="s">
        <v>376</v>
      </c>
      <c r="C212" s="103" t="s">
        <v>377</v>
      </c>
      <c r="D212" s="104" t="s">
        <v>37</v>
      </c>
      <c r="E212" s="104" t="s">
        <v>378</v>
      </c>
      <c r="F212" s="105" t="s">
        <v>379</v>
      </c>
      <c r="G212" s="106" t="s">
        <v>112</v>
      </c>
      <c r="H212" s="104" t="s">
        <v>387</v>
      </c>
      <c r="I212" s="104" t="s">
        <v>388</v>
      </c>
      <c r="J212" s="104" t="s">
        <v>486</v>
      </c>
      <c r="K212" s="119" t="s">
        <v>487</v>
      </c>
      <c r="L212" s="110" t="s">
        <v>488</v>
      </c>
      <c r="M212" s="121" t="s">
        <v>489</v>
      </c>
      <c r="N212" s="110" t="s">
        <v>64</v>
      </c>
      <c r="O212" s="110" t="s">
        <v>64</v>
      </c>
      <c r="P212" s="110" t="s">
        <v>47</v>
      </c>
      <c r="Q212" s="112" t="s">
        <v>97</v>
      </c>
      <c r="R212" s="110" t="s">
        <v>56</v>
      </c>
      <c r="S212" s="113">
        <v>30000000</v>
      </c>
      <c r="T212" s="113">
        <v>30000000</v>
      </c>
      <c r="U212" s="113">
        <f t="shared" si="12"/>
        <v>30000000</v>
      </c>
      <c r="V212" s="114" t="s">
        <v>50</v>
      </c>
      <c r="W212" s="114"/>
      <c r="X212" s="115" t="s">
        <v>425</v>
      </c>
      <c r="Y212" s="115" t="s">
        <v>385</v>
      </c>
      <c r="Z212" s="116" t="s">
        <v>386</v>
      </c>
      <c r="AA212" s="54" t="s">
        <v>55</v>
      </c>
      <c r="AB212" s="1" t="str">
        <f>VLOOKUP(B212,[1]Hoja2!$A$2:$B$10,2,FALSE)</f>
        <v>DIMEN2B</v>
      </c>
      <c r="AC212" s="1" t="str">
        <f t="shared" si="14"/>
        <v>PROY1</v>
      </c>
      <c r="AD212" s="1" t="str">
        <f t="shared" si="15"/>
        <v>PROY1PROD2203023</v>
      </c>
      <c r="AE212" s="1" t="str">
        <f t="shared" si="16"/>
        <v>PROY1MHCP</v>
      </c>
    </row>
    <row r="213" spans="1:31" ht="60" customHeight="1">
      <c r="A213" s="43">
        <v>202</v>
      </c>
      <c r="B213" s="103" t="s">
        <v>376</v>
      </c>
      <c r="C213" s="103" t="s">
        <v>377</v>
      </c>
      <c r="D213" s="104" t="s">
        <v>37</v>
      </c>
      <c r="E213" s="104" t="s">
        <v>378</v>
      </c>
      <c r="F213" s="105" t="s">
        <v>379</v>
      </c>
      <c r="G213" s="106" t="s">
        <v>112</v>
      </c>
      <c r="H213" s="104" t="s">
        <v>387</v>
      </c>
      <c r="I213" s="104" t="s">
        <v>388</v>
      </c>
      <c r="J213" s="104" t="s">
        <v>92</v>
      </c>
      <c r="K213" s="119" t="s">
        <v>490</v>
      </c>
      <c r="L213" s="110" t="s">
        <v>491</v>
      </c>
      <c r="M213" s="121" t="s">
        <v>492</v>
      </c>
      <c r="N213" s="110" t="s">
        <v>64</v>
      </c>
      <c r="O213" s="110" t="s">
        <v>64</v>
      </c>
      <c r="P213" s="110" t="s">
        <v>47</v>
      </c>
      <c r="Q213" s="112" t="s">
        <v>97</v>
      </c>
      <c r="R213" s="110" t="s">
        <v>49</v>
      </c>
      <c r="S213" s="113">
        <v>20000000</v>
      </c>
      <c r="T213" s="113">
        <v>20000000</v>
      </c>
      <c r="U213" s="113">
        <f t="shared" si="12"/>
        <v>20000000</v>
      </c>
      <c r="V213" s="114" t="s">
        <v>50</v>
      </c>
      <c r="W213" s="114"/>
      <c r="X213" s="115" t="s">
        <v>425</v>
      </c>
      <c r="Y213" s="115" t="s">
        <v>385</v>
      </c>
      <c r="Z213" s="116" t="s">
        <v>386</v>
      </c>
      <c r="AA213" s="54" t="s">
        <v>50</v>
      </c>
      <c r="AB213" s="1" t="str">
        <f>VLOOKUP(B213,[1]Hoja2!$A$2:$B$10,2,FALSE)</f>
        <v>DIMEN2B</v>
      </c>
      <c r="AC213" s="1" t="str">
        <f t="shared" si="14"/>
        <v>PROY1</v>
      </c>
      <c r="AD213" s="1" t="str">
        <f t="shared" si="15"/>
        <v>PROY1PROD2203023</v>
      </c>
      <c r="AE213" s="1" t="str">
        <f t="shared" si="16"/>
        <v>PROY1MHCP</v>
      </c>
    </row>
    <row r="214" spans="1:31" ht="60" customHeight="1">
      <c r="A214" s="43">
        <v>203</v>
      </c>
      <c r="B214" s="103" t="s">
        <v>376</v>
      </c>
      <c r="C214" s="103" t="s">
        <v>377</v>
      </c>
      <c r="D214" s="104" t="s">
        <v>37</v>
      </c>
      <c r="E214" s="104" t="s">
        <v>378</v>
      </c>
      <c r="F214" s="105" t="s">
        <v>379</v>
      </c>
      <c r="G214" s="106" t="s">
        <v>112</v>
      </c>
      <c r="H214" s="104" t="s">
        <v>446</v>
      </c>
      <c r="I214" s="104" t="s">
        <v>493</v>
      </c>
      <c r="J214" s="104" t="s">
        <v>478</v>
      </c>
      <c r="K214" s="119" t="s">
        <v>494</v>
      </c>
      <c r="L214" s="110" t="s">
        <v>495</v>
      </c>
      <c r="M214" s="121" t="s">
        <v>496</v>
      </c>
      <c r="N214" s="110" t="s">
        <v>77</v>
      </c>
      <c r="O214" s="110" t="s">
        <v>77</v>
      </c>
      <c r="P214" s="110" t="s">
        <v>47</v>
      </c>
      <c r="Q214" s="112" t="s">
        <v>97</v>
      </c>
      <c r="R214" s="110" t="s">
        <v>49</v>
      </c>
      <c r="S214" s="113">
        <v>16000000</v>
      </c>
      <c r="T214" s="113">
        <v>16000000</v>
      </c>
      <c r="U214" s="113">
        <f t="shared" si="12"/>
        <v>16000000</v>
      </c>
      <c r="V214" s="114" t="s">
        <v>50</v>
      </c>
      <c r="W214" s="114"/>
      <c r="X214" s="115" t="s">
        <v>425</v>
      </c>
      <c r="Y214" s="115" t="s">
        <v>385</v>
      </c>
      <c r="Z214" s="116" t="s">
        <v>386</v>
      </c>
      <c r="AA214" s="54" t="s">
        <v>55</v>
      </c>
      <c r="AB214" s="1" t="str">
        <f>VLOOKUP(B214,[1]Hoja2!$A$2:$B$10,2,FALSE)</f>
        <v>DIMEN2B</v>
      </c>
      <c r="AC214" s="1" t="str">
        <f t="shared" si="14"/>
        <v>PROY1</v>
      </c>
      <c r="AD214" s="1" t="str">
        <f t="shared" si="15"/>
        <v>PROY1PROD2203004</v>
      </c>
      <c r="AE214" s="1" t="str">
        <f t="shared" si="16"/>
        <v>PROY1MHCP</v>
      </c>
    </row>
    <row r="215" spans="1:31" ht="60" customHeight="1">
      <c r="A215" s="43">
        <v>204</v>
      </c>
      <c r="B215" s="103" t="s">
        <v>376</v>
      </c>
      <c r="C215" s="103" t="s">
        <v>377</v>
      </c>
      <c r="D215" s="104" t="s">
        <v>37</v>
      </c>
      <c r="E215" s="104" t="s">
        <v>378</v>
      </c>
      <c r="F215" s="105" t="s">
        <v>379</v>
      </c>
      <c r="G215" s="106" t="s">
        <v>112</v>
      </c>
      <c r="H215" s="104" t="s">
        <v>446</v>
      </c>
      <c r="I215" s="104" t="s">
        <v>447</v>
      </c>
      <c r="J215" s="104" t="s">
        <v>92</v>
      </c>
      <c r="K215" s="119" t="s">
        <v>497</v>
      </c>
      <c r="L215" s="110">
        <v>80111600</v>
      </c>
      <c r="M215" s="126" t="s">
        <v>498</v>
      </c>
      <c r="N215" s="110" t="s">
        <v>499</v>
      </c>
      <c r="O215" s="110" t="s">
        <v>499</v>
      </c>
      <c r="P215" s="110" t="s">
        <v>84</v>
      </c>
      <c r="Q215" s="112" t="s">
        <v>97</v>
      </c>
      <c r="R215" s="110" t="s">
        <v>56</v>
      </c>
      <c r="S215" s="113">
        <v>12690000</v>
      </c>
      <c r="T215" s="113">
        <v>4230000</v>
      </c>
      <c r="U215" s="113">
        <f t="shared" si="12"/>
        <v>12690000</v>
      </c>
      <c r="V215" s="114" t="s">
        <v>50</v>
      </c>
      <c r="W215" s="114"/>
      <c r="X215" s="115" t="s">
        <v>485</v>
      </c>
      <c r="Y215" s="115" t="s">
        <v>385</v>
      </c>
      <c r="Z215" s="116" t="s">
        <v>386</v>
      </c>
      <c r="AA215" s="54" t="s">
        <v>55</v>
      </c>
      <c r="AB215" s="1" t="str">
        <f>VLOOKUP(B215,[1]Hoja2!$A$2:$B$10,2,FALSE)</f>
        <v>DIMEN2B</v>
      </c>
      <c r="AC215" s="1" t="str">
        <f t="shared" si="14"/>
        <v>PROY1</v>
      </c>
      <c r="AD215" s="1" t="str">
        <f t="shared" si="15"/>
        <v>PROY1PROD2203004</v>
      </c>
      <c r="AE215" s="1" t="str">
        <f t="shared" si="16"/>
        <v>PROY1MHCP</v>
      </c>
    </row>
    <row r="216" spans="1:31" ht="60" customHeight="1">
      <c r="A216" s="43">
        <v>205</v>
      </c>
      <c r="B216" s="103" t="s">
        <v>376</v>
      </c>
      <c r="C216" s="103" t="s">
        <v>377</v>
      </c>
      <c r="D216" s="104" t="s">
        <v>37</v>
      </c>
      <c r="E216" s="104" t="s">
        <v>378</v>
      </c>
      <c r="F216" s="105" t="s">
        <v>379</v>
      </c>
      <c r="G216" s="106" t="s">
        <v>112</v>
      </c>
      <c r="H216" s="104" t="s">
        <v>446</v>
      </c>
      <c r="I216" s="104" t="s">
        <v>447</v>
      </c>
      <c r="J216" s="104" t="s">
        <v>92</v>
      </c>
      <c r="K216" s="119" t="s">
        <v>500</v>
      </c>
      <c r="L216" s="110">
        <v>80111600</v>
      </c>
      <c r="M216" s="121" t="s">
        <v>501</v>
      </c>
      <c r="N216" s="110" t="s">
        <v>64</v>
      </c>
      <c r="O216" s="110" t="s">
        <v>64</v>
      </c>
      <c r="P216" s="118">
        <v>4</v>
      </c>
      <c r="Q216" s="112" t="s">
        <v>97</v>
      </c>
      <c r="R216" s="110" t="s">
        <v>56</v>
      </c>
      <c r="S216" s="113">
        <f t="shared" ref="S216:S221" si="17">+T216*P216</f>
        <v>16400000</v>
      </c>
      <c r="T216" s="113">
        <v>4100000</v>
      </c>
      <c r="U216" s="113">
        <f t="shared" si="12"/>
        <v>16400000</v>
      </c>
      <c r="V216" s="114" t="s">
        <v>50</v>
      </c>
      <c r="W216" s="114"/>
      <c r="X216" s="115" t="s">
        <v>485</v>
      </c>
      <c r="Y216" s="115" t="s">
        <v>385</v>
      </c>
      <c r="Z216" s="116" t="s">
        <v>386</v>
      </c>
      <c r="AA216" s="54" t="s">
        <v>55</v>
      </c>
      <c r="AB216" s="1" t="str">
        <f>VLOOKUP(B216,[1]Hoja2!$A$2:$B$10,2,FALSE)</f>
        <v>DIMEN2B</v>
      </c>
      <c r="AC216" s="1" t="str">
        <f t="shared" si="14"/>
        <v>PROY1</v>
      </c>
      <c r="AD216" s="1" t="str">
        <f t="shared" si="15"/>
        <v>PROY1PROD2203004</v>
      </c>
      <c r="AE216" s="1" t="str">
        <f t="shared" si="16"/>
        <v>PROY1MHCP</v>
      </c>
    </row>
    <row r="217" spans="1:31" ht="60" customHeight="1">
      <c r="A217" s="43">
        <v>206</v>
      </c>
      <c r="B217" s="103" t="s">
        <v>376</v>
      </c>
      <c r="C217" s="103" t="s">
        <v>377</v>
      </c>
      <c r="D217" s="104" t="s">
        <v>37</v>
      </c>
      <c r="E217" s="104" t="s">
        <v>378</v>
      </c>
      <c r="F217" s="105" t="s">
        <v>379</v>
      </c>
      <c r="G217" s="106" t="s">
        <v>112</v>
      </c>
      <c r="H217" s="104" t="s">
        <v>446</v>
      </c>
      <c r="I217" s="104" t="s">
        <v>447</v>
      </c>
      <c r="J217" s="104" t="s">
        <v>92</v>
      </c>
      <c r="K217" s="119" t="s">
        <v>500</v>
      </c>
      <c r="L217" s="110">
        <v>80111600</v>
      </c>
      <c r="M217" s="121" t="s">
        <v>501</v>
      </c>
      <c r="N217" s="110" t="s">
        <v>99</v>
      </c>
      <c r="O217" s="110" t="s">
        <v>99</v>
      </c>
      <c r="P217" s="118">
        <v>7</v>
      </c>
      <c r="Q217" s="112" t="s">
        <v>97</v>
      </c>
      <c r="R217" s="110" t="s">
        <v>56</v>
      </c>
      <c r="S217" s="113">
        <f t="shared" si="17"/>
        <v>28700000</v>
      </c>
      <c r="T217" s="113">
        <v>4100000</v>
      </c>
      <c r="U217" s="113">
        <f t="shared" si="12"/>
        <v>28700000</v>
      </c>
      <c r="V217" s="114" t="s">
        <v>50</v>
      </c>
      <c r="W217" s="114"/>
      <c r="X217" s="115" t="s">
        <v>485</v>
      </c>
      <c r="Y217" s="115" t="s">
        <v>385</v>
      </c>
      <c r="Z217" s="116" t="s">
        <v>386</v>
      </c>
      <c r="AA217" s="54" t="s">
        <v>55</v>
      </c>
      <c r="AB217" s="1" t="str">
        <f>VLOOKUP(B217,[1]Hoja2!$A$2:$B$10,2,FALSE)</f>
        <v>DIMEN2B</v>
      </c>
      <c r="AC217" s="1" t="str">
        <f t="shared" si="14"/>
        <v>PROY1</v>
      </c>
      <c r="AD217" s="1" t="str">
        <f t="shared" si="15"/>
        <v>PROY1PROD2203004</v>
      </c>
      <c r="AE217" s="1" t="str">
        <f t="shared" si="16"/>
        <v>PROY1MHCP</v>
      </c>
    </row>
    <row r="218" spans="1:31" ht="60" customHeight="1">
      <c r="A218" s="43">
        <v>207</v>
      </c>
      <c r="B218" s="103" t="s">
        <v>376</v>
      </c>
      <c r="C218" s="103" t="s">
        <v>377</v>
      </c>
      <c r="D218" s="104" t="s">
        <v>37</v>
      </c>
      <c r="E218" s="104" t="s">
        <v>378</v>
      </c>
      <c r="F218" s="105" t="s">
        <v>379</v>
      </c>
      <c r="G218" s="106" t="s">
        <v>112</v>
      </c>
      <c r="H218" s="104" t="s">
        <v>446</v>
      </c>
      <c r="I218" s="104" t="s">
        <v>447</v>
      </c>
      <c r="J218" s="104" t="s">
        <v>92</v>
      </c>
      <c r="K218" s="119" t="s">
        <v>502</v>
      </c>
      <c r="L218" s="110">
        <v>80111600</v>
      </c>
      <c r="M218" s="121" t="s">
        <v>503</v>
      </c>
      <c r="N218" s="110" t="s">
        <v>64</v>
      </c>
      <c r="O218" s="110" t="s">
        <v>64</v>
      </c>
      <c r="P218" s="118">
        <v>4</v>
      </c>
      <c r="Q218" s="112" t="s">
        <v>97</v>
      </c>
      <c r="R218" s="110" t="s">
        <v>56</v>
      </c>
      <c r="S218" s="113">
        <f t="shared" si="17"/>
        <v>16400000</v>
      </c>
      <c r="T218" s="113">
        <v>4100000</v>
      </c>
      <c r="U218" s="113">
        <f t="shared" si="12"/>
        <v>16400000</v>
      </c>
      <c r="V218" s="114" t="s">
        <v>50</v>
      </c>
      <c r="W218" s="114"/>
      <c r="X218" s="115" t="s">
        <v>485</v>
      </c>
      <c r="Y218" s="115" t="s">
        <v>385</v>
      </c>
      <c r="Z218" s="116" t="s">
        <v>386</v>
      </c>
      <c r="AA218" s="54" t="s">
        <v>55</v>
      </c>
      <c r="AB218" s="1" t="str">
        <f>VLOOKUP(B218,[1]Hoja2!$A$2:$B$10,2,FALSE)</f>
        <v>DIMEN2B</v>
      </c>
      <c r="AC218" s="1" t="str">
        <f t="shared" si="14"/>
        <v>PROY1</v>
      </c>
      <c r="AD218" s="1" t="str">
        <f t="shared" si="15"/>
        <v>PROY1PROD2203004</v>
      </c>
      <c r="AE218" s="1" t="str">
        <f t="shared" si="16"/>
        <v>PROY1MHCP</v>
      </c>
    </row>
    <row r="219" spans="1:31" ht="60" customHeight="1">
      <c r="A219" s="43">
        <v>208</v>
      </c>
      <c r="B219" s="103" t="s">
        <v>376</v>
      </c>
      <c r="C219" s="103" t="s">
        <v>377</v>
      </c>
      <c r="D219" s="104" t="s">
        <v>37</v>
      </c>
      <c r="E219" s="104" t="s">
        <v>378</v>
      </c>
      <c r="F219" s="105" t="s">
        <v>379</v>
      </c>
      <c r="G219" s="106" t="s">
        <v>112</v>
      </c>
      <c r="H219" s="104" t="s">
        <v>446</v>
      </c>
      <c r="I219" s="104" t="s">
        <v>447</v>
      </c>
      <c r="J219" s="104" t="s">
        <v>92</v>
      </c>
      <c r="K219" s="119" t="s">
        <v>502</v>
      </c>
      <c r="L219" s="110">
        <v>80111600</v>
      </c>
      <c r="M219" s="121" t="s">
        <v>503</v>
      </c>
      <c r="N219" s="110" t="s">
        <v>99</v>
      </c>
      <c r="O219" s="110" t="s">
        <v>99</v>
      </c>
      <c r="P219" s="118">
        <v>7</v>
      </c>
      <c r="Q219" s="112" t="s">
        <v>97</v>
      </c>
      <c r="R219" s="110" t="s">
        <v>56</v>
      </c>
      <c r="S219" s="113">
        <f t="shared" si="17"/>
        <v>28700000</v>
      </c>
      <c r="T219" s="113">
        <v>4100000</v>
      </c>
      <c r="U219" s="113">
        <f t="shared" si="12"/>
        <v>28700000</v>
      </c>
      <c r="V219" s="114" t="s">
        <v>50</v>
      </c>
      <c r="W219" s="114"/>
      <c r="X219" s="115" t="s">
        <v>485</v>
      </c>
      <c r="Y219" s="115" t="s">
        <v>385</v>
      </c>
      <c r="Z219" s="116" t="s">
        <v>386</v>
      </c>
      <c r="AA219" s="54" t="s">
        <v>55</v>
      </c>
      <c r="AB219" s="1" t="str">
        <f>VLOOKUP(B219,[1]Hoja2!$A$2:$B$10,2,FALSE)</f>
        <v>DIMEN2B</v>
      </c>
      <c r="AC219" s="1" t="str">
        <f t="shared" si="14"/>
        <v>PROY1</v>
      </c>
      <c r="AD219" s="1" t="str">
        <f t="shared" si="15"/>
        <v>PROY1PROD2203004</v>
      </c>
      <c r="AE219" s="1" t="str">
        <f t="shared" si="16"/>
        <v>PROY1MHCP</v>
      </c>
    </row>
    <row r="220" spans="1:31" ht="60" customHeight="1">
      <c r="A220" s="43">
        <v>209</v>
      </c>
      <c r="B220" s="103" t="s">
        <v>376</v>
      </c>
      <c r="C220" s="103" t="s">
        <v>377</v>
      </c>
      <c r="D220" s="104" t="s">
        <v>37</v>
      </c>
      <c r="E220" s="104" t="s">
        <v>378</v>
      </c>
      <c r="F220" s="105" t="s">
        <v>379</v>
      </c>
      <c r="G220" s="106" t="s">
        <v>112</v>
      </c>
      <c r="H220" s="104" t="s">
        <v>446</v>
      </c>
      <c r="I220" s="104" t="s">
        <v>447</v>
      </c>
      <c r="J220" s="104" t="s">
        <v>92</v>
      </c>
      <c r="K220" s="119" t="s">
        <v>504</v>
      </c>
      <c r="L220" s="110">
        <v>80111600</v>
      </c>
      <c r="M220" s="121" t="s">
        <v>505</v>
      </c>
      <c r="N220" s="110" t="s">
        <v>46</v>
      </c>
      <c r="O220" s="110" t="s">
        <v>46</v>
      </c>
      <c r="P220" s="110" t="s">
        <v>96</v>
      </c>
      <c r="Q220" s="112" t="s">
        <v>97</v>
      </c>
      <c r="R220" s="110" t="s">
        <v>49</v>
      </c>
      <c r="S220" s="113">
        <f t="shared" si="17"/>
        <v>13400000</v>
      </c>
      <c r="T220" s="113">
        <v>3350000</v>
      </c>
      <c r="U220" s="113">
        <f t="shared" si="12"/>
        <v>13400000</v>
      </c>
      <c r="V220" s="114" t="s">
        <v>50</v>
      </c>
      <c r="W220" s="114"/>
      <c r="X220" s="115" t="s">
        <v>425</v>
      </c>
      <c r="Y220" s="115" t="s">
        <v>385</v>
      </c>
      <c r="Z220" s="116" t="s">
        <v>386</v>
      </c>
      <c r="AA220" s="54" t="s">
        <v>55</v>
      </c>
      <c r="AB220" s="1" t="str">
        <f>VLOOKUP(B220,[1]Hoja2!$A$2:$B$10,2,FALSE)</f>
        <v>DIMEN2B</v>
      </c>
      <c r="AC220" s="1" t="str">
        <f t="shared" si="14"/>
        <v>PROY1</v>
      </c>
      <c r="AD220" s="1" t="str">
        <f t="shared" si="15"/>
        <v>PROY1PROD2203004</v>
      </c>
      <c r="AE220" s="1" t="str">
        <f t="shared" si="16"/>
        <v>PROY1MHCP</v>
      </c>
    </row>
    <row r="221" spans="1:31" ht="60" customHeight="1">
      <c r="A221" s="43">
        <v>210</v>
      </c>
      <c r="B221" s="103" t="s">
        <v>376</v>
      </c>
      <c r="C221" s="103" t="s">
        <v>377</v>
      </c>
      <c r="D221" s="104" t="s">
        <v>37</v>
      </c>
      <c r="E221" s="104" t="s">
        <v>378</v>
      </c>
      <c r="F221" s="105" t="s">
        <v>379</v>
      </c>
      <c r="G221" s="106" t="s">
        <v>112</v>
      </c>
      <c r="H221" s="104" t="s">
        <v>446</v>
      </c>
      <c r="I221" s="104" t="s">
        <v>447</v>
      </c>
      <c r="J221" s="104" t="s">
        <v>92</v>
      </c>
      <c r="K221" s="119" t="s">
        <v>504</v>
      </c>
      <c r="L221" s="110">
        <v>80111600</v>
      </c>
      <c r="M221" s="121" t="s">
        <v>505</v>
      </c>
      <c r="N221" s="110" t="s">
        <v>99</v>
      </c>
      <c r="O221" s="110" t="s">
        <v>99</v>
      </c>
      <c r="P221" s="110" t="s">
        <v>470</v>
      </c>
      <c r="Q221" s="112" t="s">
        <v>97</v>
      </c>
      <c r="R221" s="110" t="s">
        <v>49</v>
      </c>
      <c r="S221" s="113">
        <f t="shared" si="17"/>
        <v>20100000</v>
      </c>
      <c r="T221" s="113">
        <v>3350000</v>
      </c>
      <c r="U221" s="113">
        <f t="shared" si="12"/>
        <v>20100000</v>
      </c>
      <c r="V221" s="114" t="s">
        <v>50</v>
      </c>
      <c r="W221" s="114"/>
      <c r="X221" s="115" t="s">
        <v>425</v>
      </c>
      <c r="Y221" s="115" t="s">
        <v>385</v>
      </c>
      <c r="Z221" s="116" t="s">
        <v>386</v>
      </c>
      <c r="AA221" s="54" t="s">
        <v>55</v>
      </c>
      <c r="AB221" s="1" t="str">
        <f>VLOOKUP(B221,[1]Hoja2!$A$2:$B$10,2,FALSE)</f>
        <v>DIMEN2B</v>
      </c>
      <c r="AC221" s="1" t="str">
        <f t="shared" si="14"/>
        <v>PROY1</v>
      </c>
      <c r="AD221" s="1" t="str">
        <f t="shared" si="15"/>
        <v>PROY1PROD2203004</v>
      </c>
      <c r="AE221" s="1" t="str">
        <f t="shared" si="16"/>
        <v>PROY1MHCP</v>
      </c>
    </row>
    <row r="222" spans="1:31" ht="60" customHeight="1">
      <c r="A222" s="43">
        <v>211</v>
      </c>
      <c r="B222" s="103" t="s">
        <v>376</v>
      </c>
      <c r="C222" s="103" t="s">
        <v>377</v>
      </c>
      <c r="D222" s="104" t="s">
        <v>37</v>
      </c>
      <c r="E222" s="104" t="s">
        <v>378</v>
      </c>
      <c r="F222" s="105" t="s">
        <v>379</v>
      </c>
      <c r="G222" s="106" t="s">
        <v>112</v>
      </c>
      <c r="H222" s="104" t="s">
        <v>380</v>
      </c>
      <c r="I222" s="104" t="s">
        <v>381</v>
      </c>
      <c r="J222" s="104" t="s">
        <v>92</v>
      </c>
      <c r="K222" s="119" t="s">
        <v>506</v>
      </c>
      <c r="L222" s="110" t="s">
        <v>507</v>
      </c>
      <c r="M222" s="121" t="s">
        <v>508</v>
      </c>
      <c r="N222" s="110" t="s">
        <v>64</v>
      </c>
      <c r="O222" s="110" t="s">
        <v>64</v>
      </c>
      <c r="P222" s="110" t="s">
        <v>47</v>
      </c>
      <c r="Q222" s="112" t="s">
        <v>97</v>
      </c>
      <c r="R222" s="110" t="s">
        <v>49</v>
      </c>
      <c r="S222" s="113">
        <v>0</v>
      </c>
      <c r="T222" s="113">
        <v>2500000</v>
      </c>
      <c r="U222" s="113">
        <f t="shared" si="12"/>
        <v>0</v>
      </c>
      <c r="V222" s="114" t="s">
        <v>50</v>
      </c>
      <c r="W222" s="114"/>
      <c r="X222" s="115" t="s">
        <v>425</v>
      </c>
      <c r="Y222" s="115" t="s">
        <v>385</v>
      </c>
      <c r="Z222" s="116" t="s">
        <v>386</v>
      </c>
      <c r="AA222" s="54" t="s">
        <v>50</v>
      </c>
      <c r="AB222" s="1" t="str">
        <f>VLOOKUP(B222,[1]Hoja2!$A$2:$B$10,2,FALSE)</f>
        <v>DIMEN2B</v>
      </c>
      <c r="AC222" s="1" t="str">
        <f t="shared" si="14"/>
        <v>PROY1</v>
      </c>
      <c r="AD222" s="1" t="str">
        <f t="shared" si="15"/>
        <v>PROY1PROD2203018</v>
      </c>
      <c r="AE222" s="1" t="str">
        <f t="shared" si="16"/>
        <v>PROY1MHCP</v>
      </c>
    </row>
    <row r="223" spans="1:31" ht="60" customHeight="1">
      <c r="A223" s="43">
        <v>212</v>
      </c>
      <c r="B223" s="103" t="s">
        <v>376</v>
      </c>
      <c r="C223" s="103" t="s">
        <v>377</v>
      </c>
      <c r="D223" s="104" t="s">
        <v>37</v>
      </c>
      <c r="E223" s="104" t="s">
        <v>378</v>
      </c>
      <c r="F223" s="105" t="s">
        <v>379</v>
      </c>
      <c r="G223" s="106" t="s">
        <v>112</v>
      </c>
      <c r="H223" s="104" t="s">
        <v>380</v>
      </c>
      <c r="I223" s="104" t="s">
        <v>381</v>
      </c>
      <c r="J223" s="104" t="s">
        <v>478</v>
      </c>
      <c r="K223" s="119" t="s">
        <v>509</v>
      </c>
      <c r="L223" s="110" t="s">
        <v>495</v>
      </c>
      <c r="M223" s="127" t="s">
        <v>510</v>
      </c>
      <c r="N223" s="110" t="s">
        <v>64</v>
      </c>
      <c r="O223" s="110" t="s">
        <v>64</v>
      </c>
      <c r="P223" s="110" t="s">
        <v>47</v>
      </c>
      <c r="Q223" s="112" t="s">
        <v>97</v>
      </c>
      <c r="R223" s="110" t="s">
        <v>49</v>
      </c>
      <c r="S223" s="113">
        <v>5787201</v>
      </c>
      <c r="T223" s="113">
        <v>5787201.0050000027</v>
      </c>
      <c r="U223" s="113">
        <f t="shared" si="12"/>
        <v>5787201</v>
      </c>
      <c r="V223" s="114" t="s">
        <v>50</v>
      </c>
      <c r="W223" s="114"/>
      <c r="X223" s="115" t="s">
        <v>425</v>
      </c>
      <c r="Y223" s="115" t="s">
        <v>385</v>
      </c>
      <c r="Z223" s="116" t="s">
        <v>386</v>
      </c>
      <c r="AA223" s="54" t="s">
        <v>55</v>
      </c>
      <c r="AB223" s="1" t="str">
        <f>VLOOKUP(B223,[1]Hoja2!$A$2:$B$10,2,FALSE)</f>
        <v>DIMEN2B</v>
      </c>
      <c r="AC223" s="1" t="str">
        <f t="shared" si="14"/>
        <v>PROY1</v>
      </c>
      <c r="AD223" s="1" t="str">
        <f t="shared" si="15"/>
        <v>PROY1PROD2203018</v>
      </c>
      <c r="AE223" s="1" t="str">
        <f t="shared" si="16"/>
        <v>PROY1MHCP</v>
      </c>
    </row>
    <row r="224" spans="1:31" ht="60" customHeight="1">
      <c r="A224" s="43">
        <v>213</v>
      </c>
      <c r="B224" s="103" t="s">
        <v>376</v>
      </c>
      <c r="C224" s="103" t="s">
        <v>377</v>
      </c>
      <c r="D224" s="104" t="s">
        <v>37</v>
      </c>
      <c r="E224" s="104" t="s">
        <v>378</v>
      </c>
      <c r="F224" s="105" t="s">
        <v>379</v>
      </c>
      <c r="G224" s="106" t="s">
        <v>112</v>
      </c>
      <c r="H224" s="104" t="s">
        <v>446</v>
      </c>
      <c r="I224" s="104" t="s">
        <v>447</v>
      </c>
      <c r="J224" s="104" t="s">
        <v>92</v>
      </c>
      <c r="K224" s="119" t="s">
        <v>511</v>
      </c>
      <c r="L224" s="110">
        <v>80111600</v>
      </c>
      <c r="M224" s="127" t="s">
        <v>512</v>
      </c>
      <c r="N224" s="110" t="s">
        <v>64</v>
      </c>
      <c r="O224" s="110" t="s">
        <v>64</v>
      </c>
      <c r="P224" s="111">
        <v>4</v>
      </c>
      <c r="Q224" s="112" t="s">
        <v>97</v>
      </c>
      <c r="R224" s="110" t="s">
        <v>49</v>
      </c>
      <c r="S224" s="113">
        <f t="shared" ref="S224:S229" si="18">+T224*P224</f>
        <v>22000000</v>
      </c>
      <c r="T224" s="113">
        <v>5500000</v>
      </c>
      <c r="U224" s="113">
        <f t="shared" si="12"/>
        <v>22000000</v>
      </c>
      <c r="V224" s="114" t="s">
        <v>50</v>
      </c>
      <c r="W224" s="114"/>
      <c r="X224" s="115" t="s">
        <v>450</v>
      </c>
      <c r="Y224" s="115" t="s">
        <v>385</v>
      </c>
      <c r="Z224" s="116" t="s">
        <v>386</v>
      </c>
      <c r="AA224" s="54" t="s">
        <v>55</v>
      </c>
      <c r="AB224" s="1" t="str">
        <f>VLOOKUP(B224,[1]Hoja2!$A$2:$B$10,2,FALSE)</f>
        <v>DIMEN2B</v>
      </c>
      <c r="AC224" s="1" t="str">
        <f t="shared" si="14"/>
        <v>PROY1</v>
      </c>
      <c r="AD224" s="1" t="str">
        <f t="shared" si="15"/>
        <v>PROY1PROD2203004</v>
      </c>
      <c r="AE224" s="1" t="str">
        <f t="shared" si="16"/>
        <v>PROY1MHCP</v>
      </c>
    </row>
    <row r="225" spans="1:31" ht="60" customHeight="1">
      <c r="A225" s="43">
        <v>214</v>
      </c>
      <c r="B225" s="103" t="s">
        <v>376</v>
      </c>
      <c r="C225" s="103" t="s">
        <v>377</v>
      </c>
      <c r="D225" s="104" t="s">
        <v>37</v>
      </c>
      <c r="E225" s="104" t="s">
        <v>378</v>
      </c>
      <c r="F225" s="105" t="s">
        <v>379</v>
      </c>
      <c r="G225" s="106" t="s">
        <v>112</v>
      </c>
      <c r="H225" s="104" t="s">
        <v>446</v>
      </c>
      <c r="I225" s="104" t="s">
        <v>447</v>
      </c>
      <c r="J225" s="104" t="s">
        <v>92</v>
      </c>
      <c r="K225" s="119" t="s">
        <v>511</v>
      </c>
      <c r="L225" s="110">
        <v>80111600</v>
      </c>
      <c r="M225" s="127" t="s">
        <v>512</v>
      </c>
      <c r="N225" s="110" t="s">
        <v>99</v>
      </c>
      <c r="O225" s="110" t="s">
        <v>99</v>
      </c>
      <c r="P225" s="111">
        <v>7.5</v>
      </c>
      <c r="Q225" s="112" t="s">
        <v>97</v>
      </c>
      <c r="R225" s="110" t="s">
        <v>49</v>
      </c>
      <c r="S225" s="113">
        <f t="shared" si="18"/>
        <v>41250000</v>
      </c>
      <c r="T225" s="113">
        <v>5500000</v>
      </c>
      <c r="U225" s="113">
        <f t="shared" si="12"/>
        <v>41250000</v>
      </c>
      <c r="V225" s="114" t="s">
        <v>50</v>
      </c>
      <c r="W225" s="114"/>
      <c r="X225" s="115" t="s">
        <v>450</v>
      </c>
      <c r="Y225" s="115" t="s">
        <v>385</v>
      </c>
      <c r="Z225" s="116" t="s">
        <v>386</v>
      </c>
      <c r="AA225" s="54" t="s">
        <v>55</v>
      </c>
      <c r="AB225" s="1" t="str">
        <f>VLOOKUP(B225,[1]Hoja2!$A$2:$B$10,2,FALSE)</f>
        <v>DIMEN2B</v>
      </c>
      <c r="AC225" s="1" t="str">
        <f t="shared" si="14"/>
        <v>PROY1</v>
      </c>
      <c r="AD225" s="1" t="str">
        <f t="shared" si="15"/>
        <v>PROY1PROD2203004</v>
      </c>
      <c r="AE225" s="1" t="str">
        <f t="shared" si="16"/>
        <v>PROY1MHCP</v>
      </c>
    </row>
    <row r="226" spans="1:31" ht="60" customHeight="1">
      <c r="A226" s="43">
        <v>215</v>
      </c>
      <c r="B226" s="103" t="s">
        <v>376</v>
      </c>
      <c r="C226" s="103" t="s">
        <v>377</v>
      </c>
      <c r="D226" s="104" t="s">
        <v>37</v>
      </c>
      <c r="E226" s="104" t="s">
        <v>378</v>
      </c>
      <c r="F226" s="105" t="s">
        <v>379</v>
      </c>
      <c r="G226" s="106" t="s">
        <v>112</v>
      </c>
      <c r="H226" s="104" t="s">
        <v>380</v>
      </c>
      <c r="I226" s="104" t="s">
        <v>381</v>
      </c>
      <c r="J226" s="104" t="s">
        <v>92</v>
      </c>
      <c r="K226" s="119" t="s">
        <v>513</v>
      </c>
      <c r="L226" s="110">
        <v>80111600</v>
      </c>
      <c r="M226" s="121" t="s">
        <v>514</v>
      </c>
      <c r="N226" s="110" t="s">
        <v>64</v>
      </c>
      <c r="O226" s="110" t="s">
        <v>46</v>
      </c>
      <c r="P226" s="118">
        <v>4</v>
      </c>
      <c r="Q226" s="112" t="s">
        <v>97</v>
      </c>
      <c r="R226" s="110" t="s">
        <v>49</v>
      </c>
      <c r="S226" s="113">
        <f t="shared" si="18"/>
        <v>13400000</v>
      </c>
      <c r="T226" s="113">
        <v>3350000</v>
      </c>
      <c r="U226" s="113">
        <f t="shared" si="12"/>
        <v>13400000</v>
      </c>
      <c r="V226" s="114" t="s">
        <v>50</v>
      </c>
      <c r="W226" s="114"/>
      <c r="X226" s="115" t="s">
        <v>425</v>
      </c>
      <c r="Y226" s="115" t="s">
        <v>385</v>
      </c>
      <c r="Z226" s="116" t="s">
        <v>386</v>
      </c>
      <c r="AA226" s="54" t="s">
        <v>55</v>
      </c>
      <c r="AB226" s="1" t="str">
        <f>VLOOKUP(B226,[1]Hoja2!$A$2:$B$10,2,FALSE)</f>
        <v>DIMEN2B</v>
      </c>
      <c r="AC226" s="1" t="str">
        <f t="shared" si="14"/>
        <v>PROY1</v>
      </c>
      <c r="AD226" s="1" t="str">
        <f t="shared" si="15"/>
        <v>PROY1PROD2203018</v>
      </c>
      <c r="AE226" s="1" t="str">
        <f t="shared" si="16"/>
        <v>PROY1MHCP</v>
      </c>
    </row>
    <row r="227" spans="1:31" ht="60" customHeight="1">
      <c r="A227" s="43">
        <v>216</v>
      </c>
      <c r="B227" s="103" t="s">
        <v>376</v>
      </c>
      <c r="C227" s="103" t="s">
        <v>377</v>
      </c>
      <c r="D227" s="104" t="s">
        <v>37</v>
      </c>
      <c r="E227" s="104" t="s">
        <v>378</v>
      </c>
      <c r="F227" s="105" t="s">
        <v>379</v>
      </c>
      <c r="G227" s="106" t="s">
        <v>112</v>
      </c>
      <c r="H227" s="104" t="s">
        <v>380</v>
      </c>
      <c r="I227" s="104" t="s">
        <v>381</v>
      </c>
      <c r="J227" s="104" t="s">
        <v>92</v>
      </c>
      <c r="K227" s="119" t="s">
        <v>513</v>
      </c>
      <c r="L227" s="110">
        <v>80111600</v>
      </c>
      <c r="M227" s="121" t="s">
        <v>514</v>
      </c>
      <c r="N227" s="110" t="s">
        <v>99</v>
      </c>
      <c r="O227" s="110" t="s">
        <v>99</v>
      </c>
      <c r="P227" s="118">
        <v>6</v>
      </c>
      <c r="Q227" s="112" t="s">
        <v>97</v>
      </c>
      <c r="R227" s="110" t="s">
        <v>49</v>
      </c>
      <c r="S227" s="113">
        <f t="shared" si="18"/>
        <v>20100000</v>
      </c>
      <c r="T227" s="113">
        <v>3350000</v>
      </c>
      <c r="U227" s="113">
        <f t="shared" si="12"/>
        <v>20100000</v>
      </c>
      <c r="V227" s="114" t="s">
        <v>50</v>
      </c>
      <c r="W227" s="114"/>
      <c r="X227" s="115" t="s">
        <v>425</v>
      </c>
      <c r="Y227" s="115" t="s">
        <v>385</v>
      </c>
      <c r="Z227" s="116" t="s">
        <v>386</v>
      </c>
      <c r="AA227" s="54" t="s">
        <v>55</v>
      </c>
      <c r="AB227" s="1" t="str">
        <f>VLOOKUP(B227,[1]Hoja2!$A$2:$B$10,2,FALSE)</f>
        <v>DIMEN2B</v>
      </c>
      <c r="AC227" s="1" t="str">
        <f t="shared" si="14"/>
        <v>PROY1</v>
      </c>
      <c r="AD227" s="1" t="str">
        <f t="shared" si="15"/>
        <v>PROY1PROD2203018</v>
      </c>
      <c r="AE227" s="1" t="str">
        <f t="shared" si="16"/>
        <v>PROY1MHCP</v>
      </c>
    </row>
    <row r="228" spans="1:31" ht="60" customHeight="1">
      <c r="A228" s="43">
        <v>217</v>
      </c>
      <c r="B228" s="103" t="s">
        <v>376</v>
      </c>
      <c r="C228" s="103" t="s">
        <v>377</v>
      </c>
      <c r="D228" s="104" t="s">
        <v>37</v>
      </c>
      <c r="E228" s="104" t="s">
        <v>378</v>
      </c>
      <c r="F228" s="105" t="s">
        <v>379</v>
      </c>
      <c r="G228" s="106" t="s">
        <v>112</v>
      </c>
      <c r="H228" s="104" t="s">
        <v>380</v>
      </c>
      <c r="I228" s="104" t="s">
        <v>381</v>
      </c>
      <c r="J228" s="104" t="s">
        <v>92</v>
      </c>
      <c r="K228" s="119" t="s">
        <v>515</v>
      </c>
      <c r="L228" s="110">
        <v>80111600</v>
      </c>
      <c r="M228" s="121" t="s">
        <v>516</v>
      </c>
      <c r="N228" s="110" t="s">
        <v>46</v>
      </c>
      <c r="O228" s="110" t="s">
        <v>46</v>
      </c>
      <c r="P228" s="110" t="s">
        <v>96</v>
      </c>
      <c r="Q228" s="112" t="s">
        <v>97</v>
      </c>
      <c r="R228" s="110" t="s">
        <v>56</v>
      </c>
      <c r="S228" s="113">
        <f t="shared" si="18"/>
        <v>18000000</v>
      </c>
      <c r="T228" s="113">
        <v>4500000</v>
      </c>
      <c r="U228" s="113">
        <f t="shared" si="12"/>
        <v>18000000</v>
      </c>
      <c r="V228" s="114" t="s">
        <v>50</v>
      </c>
      <c r="W228" s="114"/>
      <c r="X228" s="115" t="s">
        <v>425</v>
      </c>
      <c r="Y228" s="115" t="s">
        <v>385</v>
      </c>
      <c r="Z228" s="116" t="s">
        <v>386</v>
      </c>
      <c r="AA228" s="54" t="s">
        <v>55</v>
      </c>
      <c r="AB228" s="1" t="str">
        <f>VLOOKUP(B228,[1]Hoja2!$A$2:$B$10,2,FALSE)</f>
        <v>DIMEN2B</v>
      </c>
      <c r="AC228" s="1" t="str">
        <f t="shared" si="14"/>
        <v>PROY1</v>
      </c>
      <c r="AD228" s="1" t="str">
        <f t="shared" si="15"/>
        <v>PROY1PROD2203018</v>
      </c>
      <c r="AE228" s="1" t="str">
        <f t="shared" si="16"/>
        <v>PROY1MHCP</v>
      </c>
    </row>
    <row r="229" spans="1:31" ht="60" customHeight="1">
      <c r="A229" s="43">
        <v>218</v>
      </c>
      <c r="B229" s="103" t="s">
        <v>376</v>
      </c>
      <c r="C229" s="103" t="s">
        <v>377</v>
      </c>
      <c r="D229" s="104" t="s">
        <v>37</v>
      </c>
      <c r="E229" s="104" t="s">
        <v>378</v>
      </c>
      <c r="F229" s="105" t="s">
        <v>379</v>
      </c>
      <c r="G229" s="106" t="s">
        <v>112</v>
      </c>
      <c r="H229" s="104" t="s">
        <v>380</v>
      </c>
      <c r="I229" s="104" t="s">
        <v>381</v>
      </c>
      <c r="J229" s="104" t="s">
        <v>92</v>
      </c>
      <c r="K229" s="119" t="s">
        <v>515</v>
      </c>
      <c r="L229" s="110">
        <v>80111600</v>
      </c>
      <c r="M229" s="121" t="s">
        <v>516</v>
      </c>
      <c r="N229" s="110" t="s">
        <v>99</v>
      </c>
      <c r="O229" s="110" t="s">
        <v>99</v>
      </c>
      <c r="P229" s="110" t="s">
        <v>173</v>
      </c>
      <c r="Q229" s="112" t="s">
        <v>97</v>
      </c>
      <c r="R229" s="110" t="s">
        <v>56</v>
      </c>
      <c r="S229" s="113">
        <f t="shared" si="18"/>
        <v>31500000</v>
      </c>
      <c r="T229" s="113">
        <v>4500000</v>
      </c>
      <c r="U229" s="113">
        <f t="shared" si="12"/>
        <v>31500000</v>
      </c>
      <c r="V229" s="114" t="s">
        <v>50</v>
      </c>
      <c r="W229" s="114"/>
      <c r="X229" s="115" t="s">
        <v>425</v>
      </c>
      <c r="Y229" s="115" t="s">
        <v>385</v>
      </c>
      <c r="Z229" s="116" t="s">
        <v>386</v>
      </c>
      <c r="AA229" s="54" t="s">
        <v>55</v>
      </c>
      <c r="AB229" s="1" t="str">
        <f>VLOOKUP(B229,[1]Hoja2!$A$2:$B$10,2,FALSE)</f>
        <v>DIMEN2B</v>
      </c>
      <c r="AC229" s="1" t="str">
        <f t="shared" si="14"/>
        <v>PROY1</v>
      </c>
      <c r="AD229" s="1" t="str">
        <f t="shared" si="15"/>
        <v>PROY1PROD2203018</v>
      </c>
      <c r="AE229" s="1" t="str">
        <f t="shared" si="16"/>
        <v>PROY1MHCP</v>
      </c>
    </row>
    <row r="230" spans="1:31" ht="60" customHeight="1">
      <c r="A230" s="43">
        <v>219</v>
      </c>
      <c r="B230" s="103" t="s">
        <v>376</v>
      </c>
      <c r="C230" s="103" t="s">
        <v>377</v>
      </c>
      <c r="D230" s="104" t="s">
        <v>37</v>
      </c>
      <c r="E230" s="104" t="s">
        <v>378</v>
      </c>
      <c r="F230" s="105" t="s">
        <v>379</v>
      </c>
      <c r="G230" s="106" t="s">
        <v>112</v>
      </c>
      <c r="H230" s="104" t="s">
        <v>380</v>
      </c>
      <c r="I230" s="104" t="s">
        <v>473</v>
      </c>
      <c r="J230" s="104" t="s">
        <v>92</v>
      </c>
      <c r="K230" s="119" t="s">
        <v>517</v>
      </c>
      <c r="L230" s="110">
        <v>80111600</v>
      </c>
      <c r="M230" s="128" t="s">
        <v>517</v>
      </c>
      <c r="N230" s="110" t="s">
        <v>518</v>
      </c>
      <c r="O230" s="110" t="s">
        <v>518</v>
      </c>
      <c r="P230" s="110" t="s">
        <v>173</v>
      </c>
      <c r="Q230" s="115" t="s">
        <v>97</v>
      </c>
      <c r="R230" s="114" t="s">
        <v>519</v>
      </c>
      <c r="S230" s="113">
        <v>30608150</v>
      </c>
      <c r="T230" s="113">
        <v>4372592.8890000004</v>
      </c>
      <c r="U230" s="113">
        <f t="shared" si="12"/>
        <v>30608150</v>
      </c>
      <c r="V230" s="114" t="s">
        <v>50</v>
      </c>
      <c r="W230" s="114"/>
      <c r="X230" s="115" t="s">
        <v>425</v>
      </c>
      <c r="Y230" s="115" t="s">
        <v>385</v>
      </c>
      <c r="Z230" s="116" t="s">
        <v>386</v>
      </c>
      <c r="AA230" s="54" t="s">
        <v>50</v>
      </c>
      <c r="AB230" s="1" t="str">
        <f>VLOOKUP(B230,[1]Hoja2!$A$2:$B$10,2,FALSE)</f>
        <v>DIMEN2B</v>
      </c>
      <c r="AC230" s="1" t="str">
        <f t="shared" si="14"/>
        <v>PROY1</v>
      </c>
      <c r="AD230" s="1" t="str">
        <f t="shared" si="15"/>
        <v>PROY1PROD2203018</v>
      </c>
      <c r="AE230" s="1" t="str">
        <f t="shared" si="16"/>
        <v>PROY1MHCP</v>
      </c>
    </row>
    <row r="231" spans="1:31" ht="60" customHeight="1">
      <c r="A231" s="43">
        <v>220</v>
      </c>
      <c r="B231" s="103" t="s">
        <v>376</v>
      </c>
      <c r="C231" s="103" t="s">
        <v>377</v>
      </c>
      <c r="D231" s="104" t="s">
        <v>37</v>
      </c>
      <c r="E231" s="104" t="s">
        <v>378</v>
      </c>
      <c r="F231" s="105" t="s">
        <v>379</v>
      </c>
      <c r="G231" s="106" t="s">
        <v>112</v>
      </c>
      <c r="H231" s="104" t="s">
        <v>387</v>
      </c>
      <c r="I231" s="104" t="s">
        <v>388</v>
      </c>
      <c r="J231" s="104" t="s">
        <v>92</v>
      </c>
      <c r="K231" s="119" t="s">
        <v>520</v>
      </c>
      <c r="L231" s="110">
        <v>80111600</v>
      </c>
      <c r="M231" s="128" t="s">
        <v>520</v>
      </c>
      <c r="N231" s="110" t="s">
        <v>518</v>
      </c>
      <c r="O231" s="110" t="s">
        <v>518</v>
      </c>
      <c r="P231" s="110" t="s">
        <v>173</v>
      </c>
      <c r="Q231" s="115" t="s">
        <v>97</v>
      </c>
      <c r="R231" s="114" t="s">
        <v>519</v>
      </c>
      <c r="S231" s="113">
        <v>30608150</v>
      </c>
      <c r="T231" s="113">
        <v>4372592.8890000004</v>
      </c>
      <c r="U231" s="113">
        <f t="shared" si="12"/>
        <v>30608150</v>
      </c>
      <c r="V231" s="114" t="s">
        <v>50</v>
      </c>
      <c r="W231" s="114"/>
      <c r="X231" s="115" t="s">
        <v>425</v>
      </c>
      <c r="Y231" s="115" t="s">
        <v>385</v>
      </c>
      <c r="Z231" s="116" t="s">
        <v>386</v>
      </c>
      <c r="AA231" s="54" t="s">
        <v>50</v>
      </c>
      <c r="AB231" s="1" t="str">
        <f>VLOOKUP(B231,[1]Hoja2!$A$2:$B$10,2,FALSE)</f>
        <v>DIMEN2B</v>
      </c>
      <c r="AC231" s="1" t="str">
        <f t="shared" si="14"/>
        <v>PROY1</v>
      </c>
      <c r="AD231" s="1" t="str">
        <f t="shared" si="15"/>
        <v>PROY1PROD2203023</v>
      </c>
      <c r="AE231" s="1" t="str">
        <f t="shared" si="16"/>
        <v>PROY1MHCP</v>
      </c>
    </row>
    <row r="232" spans="1:31" ht="60" customHeight="1">
      <c r="A232" s="43">
        <v>221</v>
      </c>
      <c r="B232" s="103" t="s">
        <v>376</v>
      </c>
      <c r="C232" s="103" t="s">
        <v>377</v>
      </c>
      <c r="D232" s="104" t="s">
        <v>37</v>
      </c>
      <c r="E232" s="104" t="s">
        <v>378</v>
      </c>
      <c r="F232" s="105" t="s">
        <v>379</v>
      </c>
      <c r="G232" s="106" t="s">
        <v>112</v>
      </c>
      <c r="H232" s="104" t="s">
        <v>387</v>
      </c>
      <c r="I232" s="104" t="s">
        <v>388</v>
      </c>
      <c r="J232" s="104" t="s">
        <v>92</v>
      </c>
      <c r="K232" s="119" t="s">
        <v>521</v>
      </c>
      <c r="L232" s="110">
        <v>80111600</v>
      </c>
      <c r="M232" s="128" t="s">
        <v>521</v>
      </c>
      <c r="N232" s="110" t="s">
        <v>518</v>
      </c>
      <c r="O232" s="110" t="s">
        <v>518</v>
      </c>
      <c r="P232" s="110" t="s">
        <v>173</v>
      </c>
      <c r="Q232" s="115" t="s">
        <v>97</v>
      </c>
      <c r="R232" s="114" t="s">
        <v>519</v>
      </c>
      <c r="S232" s="113">
        <v>30608150</v>
      </c>
      <c r="T232" s="113">
        <v>4372592.8890000004</v>
      </c>
      <c r="U232" s="113">
        <f t="shared" si="12"/>
        <v>30608150</v>
      </c>
      <c r="V232" s="114" t="s">
        <v>50</v>
      </c>
      <c r="W232" s="114"/>
      <c r="X232" s="115" t="s">
        <v>425</v>
      </c>
      <c r="Y232" s="115" t="s">
        <v>385</v>
      </c>
      <c r="Z232" s="116" t="s">
        <v>386</v>
      </c>
      <c r="AA232" s="54" t="s">
        <v>50</v>
      </c>
      <c r="AB232" s="1" t="str">
        <f>VLOOKUP(B232,[1]Hoja2!$A$2:$B$10,2,FALSE)</f>
        <v>DIMEN2B</v>
      </c>
      <c r="AC232" s="1" t="str">
        <f t="shared" si="14"/>
        <v>PROY1</v>
      </c>
      <c r="AD232" s="1" t="str">
        <f t="shared" si="15"/>
        <v>PROY1PROD2203023</v>
      </c>
      <c r="AE232" s="1" t="str">
        <f t="shared" si="16"/>
        <v>PROY1MHCP</v>
      </c>
    </row>
    <row r="233" spans="1:31" ht="60" customHeight="1">
      <c r="A233" s="43">
        <v>222</v>
      </c>
      <c r="B233" s="103" t="s">
        <v>376</v>
      </c>
      <c r="C233" s="103" t="s">
        <v>377</v>
      </c>
      <c r="D233" s="104" t="s">
        <v>37</v>
      </c>
      <c r="E233" s="104" t="s">
        <v>378</v>
      </c>
      <c r="F233" s="105" t="s">
        <v>379</v>
      </c>
      <c r="G233" s="106" t="s">
        <v>112</v>
      </c>
      <c r="H233" s="104" t="s">
        <v>380</v>
      </c>
      <c r="I233" s="104" t="s">
        <v>473</v>
      </c>
      <c r="J233" s="104" t="s">
        <v>92</v>
      </c>
      <c r="K233" s="119" t="s">
        <v>522</v>
      </c>
      <c r="L233" s="110">
        <v>80111600</v>
      </c>
      <c r="M233" s="110" t="s">
        <v>522</v>
      </c>
      <c r="N233" s="110" t="s">
        <v>64</v>
      </c>
      <c r="O233" s="110" t="s">
        <v>46</v>
      </c>
      <c r="P233" s="110" t="s">
        <v>523</v>
      </c>
      <c r="Q233" s="115" t="s">
        <v>97</v>
      </c>
      <c r="R233" s="114" t="s">
        <v>519</v>
      </c>
      <c r="S233" s="113">
        <v>34419000</v>
      </c>
      <c r="T233" s="113">
        <v>3441900</v>
      </c>
      <c r="U233" s="113">
        <f t="shared" si="12"/>
        <v>34419000</v>
      </c>
      <c r="V233" s="114" t="s">
        <v>50</v>
      </c>
      <c r="W233" s="114"/>
      <c r="X233" s="115" t="s">
        <v>425</v>
      </c>
      <c r="Y233" s="115" t="s">
        <v>385</v>
      </c>
      <c r="Z233" s="116" t="s">
        <v>386</v>
      </c>
      <c r="AA233" s="54" t="s">
        <v>50</v>
      </c>
      <c r="AB233" s="1" t="str">
        <f>VLOOKUP(B233,[1]Hoja2!$A$2:$B$10,2,FALSE)</f>
        <v>DIMEN2B</v>
      </c>
      <c r="AC233" s="1" t="str">
        <f t="shared" si="14"/>
        <v>PROY1</v>
      </c>
      <c r="AD233" s="1" t="str">
        <f t="shared" si="15"/>
        <v>PROY1PROD2203018</v>
      </c>
      <c r="AE233" s="1" t="str">
        <f t="shared" si="16"/>
        <v>PROY1MHCP</v>
      </c>
    </row>
    <row r="234" spans="1:31" ht="60" customHeight="1">
      <c r="A234" s="43">
        <v>223</v>
      </c>
      <c r="B234" s="103" t="s">
        <v>376</v>
      </c>
      <c r="C234" s="103" t="s">
        <v>377</v>
      </c>
      <c r="D234" s="104" t="s">
        <v>37</v>
      </c>
      <c r="E234" s="104" t="s">
        <v>378</v>
      </c>
      <c r="F234" s="105" t="s">
        <v>379</v>
      </c>
      <c r="G234" s="106" t="s">
        <v>112</v>
      </c>
      <c r="H234" s="104" t="s">
        <v>380</v>
      </c>
      <c r="I234" s="104" t="s">
        <v>473</v>
      </c>
      <c r="J234" s="104" t="s">
        <v>92</v>
      </c>
      <c r="K234" s="119" t="s">
        <v>524</v>
      </c>
      <c r="L234" s="110" t="s">
        <v>525</v>
      </c>
      <c r="M234" s="110" t="s">
        <v>524</v>
      </c>
      <c r="N234" s="110" t="s">
        <v>64</v>
      </c>
      <c r="O234" s="110" t="s">
        <v>64</v>
      </c>
      <c r="P234" s="110" t="s">
        <v>47</v>
      </c>
      <c r="Q234" s="115" t="s">
        <v>97</v>
      </c>
      <c r="R234" s="114" t="s">
        <v>519</v>
      </c>
      <c r="S234" s="113">
        <v>5101800</v>
      </c>
      <c r="T234" s="113">
        <v>5101800</v>
      </c>
      <c r="U234" s="113">
        <f t="shared" si="12"/>
        <v>5101800</v>
      </c>
      <c r="V234" s="114" t="s">
        <v>50</v>
      </c>
      <c r="W234" s="114"/>
      <c r="X234" s="115" t="s">
        <v>425</v>
      </c>
      <c r="Y234" s="115" t="s">
        <v>385</v>
      </c>
      <c r="Z234" s="116" t="s">
        <v>386</v>
      </c>
      <c r="AA234" s="54" t="s">
        <v>50</v>
      </c>
      <c r="AB234" s="1" t="str">
        <f>VLOOKUP(B234,[1]Hoja2!$A$2:$B$10,2,FALSE)</f>
        <v>DIMEN2B</v>
      </c>
      <c r="AC234" s="1" t="str">
        <f t="shared" si="14"/>
        <v>PROY1</v>
      </c>
      <c r="AD234" s="1" t="str">
        <f t="shared" si="15"/>
        <v>PROY1PROD2203018</v>
      </c>
      <c r="AE234" s="1" t="str">
        <f t="shared" si="16"/>
        <v>PROY1MHCP</v>
      </c>
    </row>
    <row r="235" spans="1:31" ht="60" customHeight="1">
      <c r="A235" s="43">
        <v>224</v>
      </c>
      <c r="B235" s="103" t="s">
        <v>376</v>
      </c>
      <c r="C235" s="103" t="s">
        <v>377</v>
      </c>
      <c r="D235" s="104" t="s">
        <v>37</v>
      </c>
      <c r="E235" s="104" t="s">
        <v>378</v>
      </c>
      <c r="F235" s="105" t="s">
        <v>379</v>
      </c>
      <c r="G235" s="106" t="s">
        <v>112</v>
      </c>
      <c r="H235" s="104" t="s">
        <v>387</v>
      </c>
      <c r="I235" s="104" t="s">
        <v>526</v>
      </c>
      <c r="J235" s="104" t="s">
        <v>92</v>
      </c>
      <c r="K235" s="119" t="s">
        <v>527</v>
      </c>
      <c r="L235" s="110">
        <v>80111600</v>
      </c>
      <c r="M235" s="128" t="s">
        <v>527</v>
      </c>
      <c r="N235" s="110" t="s">
        <v>64</v>
      </c>
      <c r="O235" s="110" t="s">
        <v>64</v>
      </c>
      <c r="P235" s="110" t="s">
        <v>149</v>
      </c>
      <c r="Q235" s="115" t="s">
        <v>97</v>
      </c>
      <c r="R235" s="114" t="s">
        <v>519</v>
      </c>
      <c r="S235" s="113">
        <v>24093300.000000004</v>
      </c>
      <c r="T235" s="113">
        <v>2095069.5652173916</v>
      </c>
      <c r="U235" s="113">
        <f t="shared" si="12"/>
        <v>24093300.000000004</v>
      </c>
      <c r="V235" s="114" t="s">
        <v>50</v>
      </c>
      <c r="W235" s="114"/>
      <c r="X235" s="115" t="s">
        <v>425</v>
      </c>
      <c r="Y235" s="115" t="s">
        <v>385</v>
      </c>
      <c r="Z235" s="116" t="s">
        <v>386</v>
      </c>
      <c r="AA235" s="54" t="s">
        <v>50</v>
      </c>
      <c r="AB235" s="1" t="str">
        <f>VLOOKUP(B235,[1]Hoja2!$A$2:$B$10,2,FALSE)</f>
        <v>DIMEN2B</v>
      </c>
      <c r="AC235" s="1" t="str">
        <f t="shared" si="14"/>
        <v>PROY1</v>
      </c>
      <c r="AD235" s="1" t="str">
        <f t="shared" si="15"/>
        <v>PROY1PROD2203023</v>
      </c>
      <c r="AE235" s="1" t="str">
        <f t="shared" si="16"/>
        <v>PROY1MHCP</v>
      </c>
    </row>
    <row r="236" spans="1:31" ht="60" customHeight="1">
      <c r="A236" s="43">
        <v>225</v>
      </c>
      <c r="B236" s="103" t="s">
        <v>376</v>
      </c>
      <c r="C236" s="103" t="s">
        <v>377</v>
      </c>
      <c r="D236" s="104" t="s">
        <v>37</v>
      </c>
      <c r="E236" s="104" t="s">
        <v>378</v>
      </c>
      <c r="F236" s="105" t="s">
        <v>379</v>
      </c>
      <c r="G236" s="106" t="s">
        <v>112</v>
      </c>
      <c r="H236" s="104" t="s">
        <v>387</v>
      </c>
      <c r="I236" s="104" t="s">
        <v>388</v>
      </c>
      <c r="J236" s="104" t="s">
        <v>486</v>
      </c>
      <c r="K236" s="119" t="s">
        <v>487</v>
      </c>
      <c r="L236" s="110" t="s">
        <v>528</v>
      </c>
      <c r="M236" s="128" t="s">
        <v>529</v>
      </c>
      <c r="N236" s="110" t="s">
        <v>64</v>
      </c>
      <c r="O236" s="110" t="s">
        <v>64</v>
      </c>
      <c r="P236" s="110" t="s">
        <v>47</v>
      </c>
      <c r="Q236" s="115" t="s">
        <v>97</v>
      </c>
      <c r="R236" s="114" t="s">
        <v>519</v>
      </c>
      <c r="S236" s="113">
        <v>71239184</v>
      </c>
      <c r="T236" s="113">
        <v>71239184.093999982</v>
      </c>
      <c r="U236" s="113">
        <f t="shared" si="12"/>
        <v>71239184</v>
      </c>
      <c r="V236" s="114" t="s">
        <v>50</v>
      </c>
      <c r="W236" s="114"/>
      <c r="X236" s="115" t="s">
        <v>425</v>
      </c>
      <c r="Y236" s="115" t="s">
        <v>385</v>
      </c>
      <c r="Z236" s="116" t="s">
        <v>386</v>
      </c>
      <c r="AA236" s="54" t="s">
        <v>50</v>
      </c>
      <c r="AB236" s="1" t="str">
        <f>VLOOKUP(B236,[1]Hoja2!$A$2:$B$10,2,FALSE)</f>
        <v>DIMEN2B</v>
      </c>
      <c r="AC236" s="1" t="str">
        <f t="shared" si="14"/>
        <v>PROY1</v>
      </c>
      <c r="AD236" s="1" t="str">
        <f t="shared" si="15"/>
        <v>PROY1PROD2203023</v>
      </c>
      <c r="AE236" s="1" t="str">
        <f t="shared" si="16"/>
        <v>PROY1MHCP</v>
      </c>
    </row>
    <row r="237" spans="1:31" ht="60" customHeight="1">
      <c r="A237" s="43">
        <v>226</v>
      </c>
      <c r="B237" s="103" t="s">
        <v>376</v>
      </c>
      <c r="C237" s="103" t="s">
        <v>377</v>
      </c>
      <c r="D237" s="104" t="s">
        <v>37</v>
      </c>
      <c r="E237" s="104" t="s">
        <v>378</v>
      </c>
      <c r="F237" s="105" t="s">
        <v>379</v>
      </c>
      <c r="G237" s="106" t="s">
        <v>112</v>
      </c>
      <c r="H237" s="104" t="s">
        <v>387</v>
      </c>
      <c r="I237" s="104" t="s">
        <v>388</v>
      </c>
      <c r="J237" s="104" t="s">
        <v>92</v>
      </c>
      <c r="K237" s="119" t="s">
        <v>490</v>
      </c>
      <c r="L237" s="110" t="s">
        <v>491</v>
      </c>
      <c r="M237" s="128" t="s">
        <v>490</v>
      </c>
      <c r="N237" s="110" t="s">
        <v>64</v>
      </c>
      <c r="O237" s="110" t="s">
        <v>64</v>
      </c>
      <c r="P237" s="110" t="s">
        <v>47</v>
      </c>
      <c r="Q237" s="115" t="s">
        <v>97</v>
      </c>
      <c r="R237" s="114" t="s">
        <v>519</v>
      </c>
      <c r="S237" s="113">
        <v>41170153</v>
      </c>
      <c r="T237" s="113">
        <v>41170153</v>
      </c>
      <c r="U237" s="113">
        <f t="shared" si="12"/>
        <v>41170153</v>
      </c>
      <c r="V237" s="114" t="s">
        <v>50</v>
      </c>
      <c r="W237" s="114"/>
      <c r="X237" s="115" t="s">
        <v>425</v>
      </c>
      <c r="Y237" s="115" t="s">
        <v>385</v>
      </c>
      <c r="Z237" s="116" t="s">
        <v>386</v>
      </c>
      <c r="AA237" s="54" t="s">
        <v>50</v>
      </c>
      <c r="AB237" s="1" t="str">
        <f>VLOOKUP(B237,[1]Hoja2!$A$2:$B$10,2,FALSE)</f>
        <v>DIMEN2B</v>
      </c>
      <c r="AC237" s="1" t="str">
        <f t="shared" si="14"/>
        <v>PROY1</v>
      </c>
      <c r="AD237" s="1" t="str">
        <f t="shared" si="15"/>
        <v>PROY1PROD2203023</v>
      </c>
      <c r="AE237" s="1" t="str">
        <f t="shared" si="16"/>
        <v>PROY1MHCP</v>
      </c>
    </row>
    <row r="238" spans="1:31" ht="60" customHeight="1">
      <c r="A238" s="43">
        <v>227</v>
      </c>
      <c r="B238" s="103" t="s">
        <v>376</v>
      </c>
      <c r="C238" s="103" t="s">
        <v>377</v>
      </c>
      <c r="D238" s="104" t="s">
        <v>37</v>
      </c>
      <c r="E238" s="104" t="s">
        <v>378</v>
      </c>
      <c r="F238" s="105" t="s">
        <v>379</v>
      </c>
      <c r="G238" s="106" t="s">
        <v>112</v>
      </c>
      <c r="H238" s="104" t="s">
        <v>387</v>
      </c>
      <c r="I238" s="104" t="s">
        <v>388</v>
      </c>
      <c r="J238" s="104" t="s">
        <v>92</v>
      </c>
      <c r="K238" s="119" t="s">
        <v>530</v>
      </c>
      <c r="L238" s="110" t="s">
        <v>525</v>
      </c>
      <c r="M238" s="110" t="s">
        <v>530</v>
      </c>
      <c r="N238" s="110" t="s">
        <v>64</v>
      </c>
      <c r="O238" s="110" t="s">
        <v>64</v>
      </c>
      <c r="P238" s="110" t="s">
        <v>47</v>
      </c>
      <c r="Q238" s="115" t="s">
        <v>97</v>
      </c>
      <c r="R238" s="114" t="s">
        <v>519</v>
      </c>
      <c r="S238" s="113">
        <v>3650000</v>
      </c>
      <c r="T238" s="113">
        <v>3650000</v>
      </c>
      <c r="U238" s="113">
        <f t="shared" si="12"/>
        <v>3650000</v>
      </c>
      <c r="V238" s="114" t="s">
        <v>50</v>
      </c>
      <c r="W238" s="114"/>
      <c r="X238" s="115" t="s">
        <v>425</v>
      </c>
      <c r="Y238" s="115" t="s">
        <v>385</v>
      </c>
      <c r="Z238" s="116" t="s">
        <v>386</v>
      </c>
      <c r="AA238" s="54" t="s">
        <v>50</v>
      </c>
      <c r="AB238" s="1" t="str">
        <f>VLOOKUP(B238,[1]Hoja2!$A$2:$B$10,2,FALSE)</f>
        <v>DIMEN2B</v>
      </c>
      <c r="AC238" s="1" t="str">
        <f t="shared" si="14"/>
        <v>PROY1</v>
      </c>
      <c r="AD238" s="1" t="str">
        <f t="shared" si="15"/>
        <v>PROY1PROD2203023</v>
      </c>
      <c r="AE238" s="1" t="str">
        <f t="shared" si="16"/>
        <v>PROY1MHCP</v>
      </c>
    </row>
    <row r="239" spans="1:31" ht="60" customHeight="1">
      <c r="A239" s="43">
        <v>228</v>
      </c>
      <c r="B239" s="103" t="s">
        <v>376</v>
      </c>
      <c r="C239" s="103" t="s">
        <v>377</v>
      </c>
      <c r="D239" s="104" t="s">
        <v>37</v>
      </c>
      <c r="E239" s="104" t="s">
        <v>378</v>
      </c>
      <c r="F239" s="105" t="s">
        <v>379</v>
      </c>
      <c r="G239" s="106" t="s">
        <v>112</v>
      </c>
      <c r="H239" s="104" t="s">
        <v>380</v>
      </c>
      <c r="I239" s="104" t="s">
        <v>381</v>
      </c>
      <c r="J239" s="104" t="s">
        <v>92</v>
      </c>
      <c r="K239" s="119" t="s">
        <v>506</v>
      </c>
      <c r="L239" s="110" t="s">
        <v>507</v>
      </c>
      <c r="M239" s="121" t="s">
        <v>508</v>
      </c>
      <c r="N239" s="110" t="s">
        <v>64</v>
      </c>
      <c r="O239" s="110" t="s">
        <v>64</v>
      </c>
      <c r="P239" s="110" t="s">
        <v>47</v>
      </c>
      <c r="Q239" s="112" t="s">
        <v>97</v>
      </c>
      <c r="R239" s="110" t="s">
        <v>56</v>
      </c>
      <c r="S239" s="113">
        <v>2500000</v>
      </c>
      <c r="T239" s="113">
        <v>2500000</v>
      </c>
      <c r="U239" s="113">
        <f t="shared" si="12"/>
        <v>2500000</v>
      </c>
      <c r="V239" s="114" t="s">
        <v>50</v>
      </c>
      <c r="W239" s="114"/>
      <c r="X239" s="115" t="s">
        <v>425</v>
      </c>
      <c r="Y239" s="115" t="s">
        <v>385</v>
      </c>
      <c r="Z239" s="116" t="s">
        <v>386</v>
      </c>
      <c r="AA239" s="54" t="s">
        <v>50</v>
      </c>
      <c r="AB239" s="1" t="str">
        <f>VLOOKUP(B239,[1]Hoja2!$A$2:$B$10,2,FALSE)</f>
        <v>DIMEN2B</v>
      </c>
      <c r="AC239" s="1" t="str">
        <f t="shared" si="14"/>
        <v>PROY1</v>
      </c>
      <c r="AD239" s="1" t="str">
        <f t="shared" si="15"/>
        <v>PROY1PROD2203018</v>
      </c>
      <c r="AE239" s="1" t="str">
        <f t="shared" si="16"/>
        <v>PROY1MHCP</v>
      </c>
    </row>
    <row r="240" spans="1:31" ht="60" customHeight="1">
      <c r="A240" s="43">
        <v>229</v>
      </c>
      <c r="B240" s="103" t="s">
        <v>376</v>
      </c>
      <c r="C240" s="103" t="s">
        <v>377</v>
      </c>
      <c r="D240" s="104" t="s">
        <v>37</v>
      </c>
      <c r="E240" s="104" t="s">
        <v>378</v>
      </c>
      <c r="F240" s="105" t="s">
        <v>379</v>
      </c>
      <c r="G240" s="106" t="s">
        <v>112</v>
      </c>
      <c r="H240" s="104" t="s">
        <v>387</v>
      </c>
      <c r="I240" s="104" t="s">
        <v>388</v>
      </c>
      <c r="J240" s="104" t="s">
        <v>92</v>
      </c>
      <c r="K240" s="119" t="s">
        <v>506</v>
      </c>
      <c r="L240" s="110" t="s">
        <v>507</v>
      </c>
      <c r="M240" s="110" t="s">
        <v>506</v>
      </c>
      <c r="N240" s="110" t="s">
        <v>64</v>
      </c>
      <c r="O240" s="110" t="s">
        <v>64</v>
      </c>
      <c r="P240" s="110" t="s">
        <v>47</v>
      </c>
      <c r="Q240" s="115" t="s">
        <v>97</v>
      </c>
      <c r="R240" s="114" t="s">
        <v>519</v>
      </c>
      <c r="S240" s="113">
        <v>8000000</v>
      </c>
      <c r="T240" s="113">
        <v>8000000</v>
      </c>
      <c r="U240" s="113">
        <f t="shared" si="12"/>
        <v>8000000</v>
      </c>
      <c r="V240" s="114" t="s">
        <v>50</v>
      </c>
      <c r="W240" s="114"/>
      <c r="X240" s="115" t="s">
        <v>425</v>
      </c>
      <c r="Y240" s="115" t="s">
        <v>385</v>
      </c>
      <c r="Z240" s="116" t="s">
        <v>386</v>
      </c>
      <c r="AA240" s="54" t="s">
        <v>50</v>
      </c>
      <c r="AB240" s="1" t="str">
        <f>VLOOKUP(B240,[1]Hoja2!$A$2:$B$10,2,FALSE)</f>
        <v>DIMEN2B</v>
      </c>
      <c r="AC240" s="1" t="str">
        <f t="shared" si="14"/>
        <v>PROY1</v>
      </c>
      <c r="AD240" s="1" t="str">
        <f t="shared" si="15"/>
        <v>PROY1PROD2203023</v>
      </c>
      <c r="AE240" s="1" t="str">
        <f t="shared" si="16"/>
        <v>PROY1MHCP</v>
      </c>
    </row>
    <row r="241" spans="1:31" ht="60" customHeight="1">
      <c r="A241" s="43">
        <v>230</v>
      </c>
      <c r="B241" s="103" t="s">
        <v>376</v>
      </c>
      <c r="C241" s="103" t="s">
        <v>377</v>
      </c>
      <c r="D241" s="104" t="s">
        <v>37</v>
      </c>
      <c r="E241" s="104" t="s">
        <v>378</v>
      </c>
      <c r="F241" s="105" t="s">
        <v>379</v>
      </c>
      <c r="G241" s="106" t="s">
        <v>112</v>
      </c>
      <c r="H241" s="104" t="s">
        <v>446</v>
      </c>
      <c r="I241" s="104" t="s">
        <v>531</v>
      </c>
      <c r="J241" s="104" t="s">
        <v>92</v>
      </c>
      <c r="K241" s="119" t="s">
        <v>532</v>
      </c>
      <c r="L241" s="110" t="s">
        <v>525</v>
      </c>
      <c r="M241" s="112" t="s">
        <v>532</v>
      </c>
      <c r="N241" s="110" t="s">
        <v>64</v>
      </c>
      <c r="O241" s="110" t="s">
        <v>64</v>
      </c>
      <c r="P241" s="110" t="s">
        <v>47</v>
      </c>
      <c r="Q241" s="115" t="s">
        <v>97</v>
      </c>
      <c r="R241" s="114" t="s">
        <v>519</v>
      </c>
      <c r="S241" s="113">
        <v>6800000</v>
      </c>
      <c r="T241" s="113">
        <v>6800000</v>
      </c>
      <c r="U241" s="113">
        <f t="shared" si="12"/>
        <v>6800000</v>
      </c>
      <c r="V241" s="114" t="s">
        <v>50</v>
      </c>
      <c r="W241" s="114"/>
      <c r="X241" s="115" t="s">
        <v>425</v>
      </c>
      <c r="Y241" s="115" t="s">
        <v>385</v>
      </c>
      <c r="Z241" s="116" t="s">
        <v>386</v>
      </c>
      <c r="AA241" s="54" t="s">
        <v>50</v>
      </c>
      <c r="AB241" s="1" t="str">
        <f>VLOOKUP(B241,[1]Hoja2!$A$2:$B$10,2,FALSE)</f>
        <v>DIMEN2B</v>
      </c>
      <c r="AC241" s="1" t="str">
        <f t="shared" si="14"/>
        <v>PROY1</v>
      </c>
      <c r="AD241" s="1" t="str">
        <f t="shared" si="15"/>
        <v>PROY1PROD2203004</v>
      </c>
      <c r="AE241" s="1" t="str">
        <f t="shared" si="16"/>
        <v>PROY1MHCP</v>
      </c>
    </row>
    <row r="242" spans="1:31" ht="60" customHeight="1">
      <c r="A242" s="43">
        <v>231</v>
      </c>
      <c r="B242" s="103" t="s">
        <v>376</v>
      </c>
      <c r="C242" s="103" t="s">
        <v>377</v>
      </c>
      <c r="D242" s="104" t="s">
        <v>37</v>
      </c>
      <c r="E242" s="104" t="s">
        <v>378</v>
      </c>
      <c r="F242" s="105" t="s">
        <v>379</v>
      </c>
      <c r="G242" s="106" t="s">
        <v>112</v>
      </c>
      <c r="H242" s="104" t="s">
        <v>446</v>
      </c>
      <c r="I242" s="104" t="s">
        <v>533</v>
      </c>
      <c r="J242" s="104" t="s">
        <v>92</v>
      </c>
      <c r="K242" s="119" t="s">
        <v>534</v>
      </c>
      <c r="L242" s="110">
        <v>80111600</v>
      </c>
      <c r="M242" s="112" t="s">
        <v>534</v>
      </c>
      <c r="N242" s="110" t="s">
        <v>64</v>
      </c>
      <c r="O242" s="110" t="s">
        <v>46</v>
      </c>
      <c r="P242" s="110" t="s">
        <v>90</v>
      </c>
      <c r="Q242" s="115" t="s">
        <v>97</v>
      </c>
      <c r="R242" s="114" t="s">
        <v>519</v>
      </c>
      <c r="S242" s="113">
        <v>53074213</v>
      </c>
      <c r="T242" s="113">
        <v>4824928.43</v>
      </c>
      <c r="U242" s="113">
        <f t="shared" si="12"/>
        <v>53074213</v>
      </c>
      <c r="V242" s="114" t="s">
        <v>50</v>
      </c>
      <c r="W242" s="114"/>
      <c r="X242" s="115" t="s">
        <v>425</v>
      </c>
      <c r="Y242" s="115" t="s">
        <v>385</v>
      </c>
      <c r="Z242" s="116" t="s">
        <v>386</v>
      </c>
      <c r="AA242" s="54" t="s">
        <v>50</v>
      </c>
      <c r="AB242" s="1" t="str">
        <f>VLOOKUP(B242,[1]Hoja2!$A$2:$B$10,2,FALSE)</f>
        <v>DIMEN2B</v>
      </c>
      <c r="AC242" s="1" t="str">
        <f t="shared" si="14"/>
        <v>PROY1</v>
      </c>
      <c r="AD242" s="1" t="str">
        <f t="shared" si="15"/>
        <v>PROY1PROD2203004</v>
      </c>
      <c r="AE242" s="1" t="str">
        <f t="shared" si="16"/>
        <v>PROY1MHCP</v>
      </c>
    </row>
    <row r="243" spans="1:31" ht="60" customHeight="1">
      <c r="A243" s="43">
        <v>232</v>
      </c>
      <c r="B243" s="103" t="s">
        <v>376</v>
      </c>
      <c r="C243" s="103" t="s">
        <v>377</v>
      </c>
      <c r="D243" s="104" t="s">
        <v>37</v>
      </c>
      <c r="E243" s="104" t="s">
        <v>378</v>
      </c>
      <c r="F243" s="105" t="s">
        <v>379</v>
      </c>
      <c r="G243" s="106" t="s">
        <v>112</v>
      </c>
      <c r="H243" s="104" t="s">
        <v>380</v>
      </c>
      <c r="I243" s="104" t="s">
        <v>473</v>
      </c>
      <c r="J243" s="104" t="s">
        <v>92</v>
      </c>
      <c r="K243" s="119" t="s">
        <v>535</v>
      </c>
      <c r="L243" s="110" t="s">
        <v>536</v>
      </c>
      <c r="M243" s="112" t="s">
        <v>535</v>
      </c>
      <c r="N243" s="110" t="s">
        <v>64</v>
      </c>
      <c r="O243" s="110" t="s">
        <v>64</v>
      </c>
      <c r="P243" s="110" t="s">
        <v>47</v>
      </c>
      <c r="Q243" s="115" t="s">
        <v>97</v>
      </c>
      <c r="R243" s="114" t="s">
        <v>519</v>
      </c>
      <c r="S243" s="113">
        <v>55700000</v>
      </c>
      <c r="T243" s="113">
        <v>55700000</v>
      </c>
      <c r="U243" s="113">
        <f t="shared" si="12"/>
        <v>55700000</v>
      </c>
      <c r="V243" s="114" t="s">
        <v>50</v>
      </c>
      <c r="W243" s="114"/>
      <c r="X243" s="115" t="s">
        <v>425</v>
      </c>
      <c r="Y243" s="115" t="s">
        <v>385</v>
      </c>
      <c r="Z243" s="116" t="s">
        <v>386</v>
      </c>
      <c r="AA243" s="54" t="s">
        <v>50</v>
      </c>
      <c r="AB243" s="1" t="str">
        <f>VLOOKUP(B243,[1]Hoja2!$A$2:$B$10,2,FALSE)</f>
        <v>DIMEN2B</v>
      </c>
      <c r="AC243" s="1" t="str">
        <f t="shared" si="14"/>
        <v>PROY1</v>
      </c>
      <c r="AD243" s="1" t="str">
        <f t="shared" si="15"/>
        <v>PROY1PROD2203018</v>
      </c>
      <c r="AE243" s="1" t="str">
        <f t="shared" si="16"/>
        <v>PROY1MHCP</v>
      </c>
    </row>
    <row r="244" spans="1:31" ht="60" customHeight="1">
      <c r="A244" s="43">
        <v>233</v>
      </c>
      <c r="B244" s="103" t="s">
        <v>376</v>
      </c>
      <c r="C244" s="103" t="s">
        <v>377</v>
      </c>
      <c r="D244" s="104" t="s">
        <v>37</v>
      </c>
      <c r="E244" s="104" t="s">
        <v>378</v>
      </c>
      <c r="F244" s="105" t="s">
        <v>379</v>
      </c>
      <c r="G244" s="106" t="s">
        <v>112</v>
      </c>
      <c r="H244" s="104" t="s">
        <v>387</v>
      </c>
      <c r="I244" s="104" t="s">
        <v>388</v>
      </c>
      <c r="J244" s="104" t="s">
        <v>92</v>
      </c>
      <c r="K244" s="119" t="s">
        <v>537</v>
      </c>
      <c r="L244" s="110">
        <v>80111600</v>
      </c>
      <c r="M244" s="112" t="s">
        <v>537</v>
      </c>
      <c r="N244" s="110" t="s">
        <v>518</v>
      </c>
      <c r="O244" s="110" t="s">
        <v>518</v>
      </c>
      <c r="P244" s="110" t="s">
        <v>173</v>
      </c>
      <c r="Q244" s="115" t="s">
        <v>97</v>
      </c>
      <c r="R244" s="114" t="s">
        <v>519</v>
      </c>
      <c r="S244" s="113">
        <v>30608150</v>
      </c>
      <c r="T244" s="113">
        <v>4372592.8890000004</v>
      </c>
      <c r="U244" s="113">
        <f t="shared" si="12"/>
        <v>30608150</v>
      </c>
      <c r="V244" s="114" t="s">
        <v>50</v>
      </c>
      <c r="W244" s="114"/>
      <c r="X244" s="115" t="s">
        <v>425</v>
      </c>
      <c r="Y244" s="115" t="s">
        <v>385</v>
      </c>
      <c r="Z244" s="116" t="s">
        <v>386</v>
      </c>
      <c r="AA244" s="54" t="s">
        <v>50</v>
      </c>
      <c r="AB244" s="1" t="str">
        <f>VLOOKUP(B244,[1]Hoja2!$A$2:$B$10,2,FALSE)</f>
        <v>DIMEN2B</v>
      </c>
      <c r="AC244" s="1" t="str">
        <f t="shared" si="14"/>
        <v>PROY1</v>
      </c>
      <c r="AD244" s="1" t="str">
        <f t="shared" si="15"/>
        <v>PROY1PROD2203023</v>
      </c>
      <c r="AE244" s="1" t="str">
        <f t="shared" si="16"/>
        <v>PROY1MHCP</v>
      </c>
    </row>
    <row r="245" spans="1:31" ht="60" customHeight="1">
      <c r="A245" s="43">
        <v>234</v>
      </c>
      <c r="B245" s="103" t="s">
        <v>376</v>
      </c>
      <c r="C245" s="103" t="s">
        <v>377</v>
      </c>
      <c r="D245" s="104" t="s">
        <v>37</v>
      </c>
      <c r="E245" s="104" t="s">
        <v>378</v>
      </c>
      <c r="F245" s="105" t="s">
        <v>379</v>
      </c>
      <c r="G245" s="106" t="s">
        <v>112</v>
      </c>
      <c r="H245" s="104" t="s">
        <v>380</v>
      </c>
      <c r="I245" s="104" t="s">
        <v>381</v>
      </c>
      <c r="J245" s="104" t="s">
        <v>92</v>
      </c>
      <c r="K245" s="119" t="s">
        <v>538</v>
      </c>
      <c r="L245" s="110">
        <v>80111600</v>
      </c>
      <c r="M245" s="128" t="s">
        <v>538</v>
      </c>
      <c r="N245" s="110" t="s">
        <v>64</v>
      </c>
      <c r="O245" s="110" t="s">
        <v>64</v>
      </c>
      <c r="P245" s="110" t="s">
        <v>73</v>
      </c>
      <c r="Q245" s="115" t="s">
        <v>97</v>
      </c>
      <c r="R245" s="114" t="s">
        <v>519</v>
      </c>
      <c r="S245" s="113">
        <v>39353337</v>
      </c>
      <c r="T245" s="113">
        <v>4372592.8890000004</v>
      </c>
      <c r="U245" s="113">
        <f t="shared" ref="U245:U256" si="19">+S245</f>
        <v>39353337</v>
      </c>
      <c r="V245" s="114" t="s">
        <v>50</v>
      </c>
      <c r="W245" s="114"/>
      <c r="X245" s="115" t="s">
        <v>425</v>
      </c>
      <c r="Y245" s="115" t="s">
        <v>385</v>
      </c>
      <c r="Z245" s="116" t="s">
        <v>386</v>
      </c>
      <c r="AA245" s="54" t="s">
        <v>50</v>
      </c>
      <c r="AB245" s="1" t="str">
        <f>VLOOKUP(B245,[1]Hoja2!$A$2:$B$10,2,FALSE)</f>
        <v>DIMEN2B</v>
      </c>
      <c r="AC245" s="1" t="str">
        <f t="shared" si="14"/>
        <v>PROY1</v>
      </c>
      <c r="AD245" s="1" t="str">
        <f t="shared" si="15"/>
        <v>PROY1PROD2203018</v>
      </c>
      <c r="AE245" s="1" t="str">
        <f t="shared" si="16"/>
        <v>PROY1MHCP</v>
      </c>
    </row>
    <row r="246" spans="1:31" ht="60" customHeight="1">
      <c r="A246" s="43">
        <v>235</v>
      </c>
      <c r="B246" s="103" t="s">
        <v>376</v>
      </c>
      <c r="C246" s="103" t="s">
        <v>377</v>
      </c>
      <c r="D246" s="104" t="s">
        <v>37</v>
      </c>
      <c r="E246" s="104" t="s">
        <v>378</v>
      </c>
      <c r="F246" s="105" t="s">
        <v>379</v>
      </c>
      <c r="G246" s="106" t="s">
        <v>112</v>
      </c>
      <c r="H246" s="104" t="s">
        <v>380</v>
      </c>
      <c r="I246" s="104" t="s">
        <v>381</v>
      </c>
      <c r="J246" s="104" t="s">
        <v>92</v>
      </c>
      <c r="K246" s="119" t="s">
        <v>539</v>
      </c>
      <c r="L246" s="110">
        <v>80111600</v>
      </c>
      <c r="M246" s="128" t="s">
        <v>539</v>
      </c>
      <c r="N246" s="110" t="s">
        <v>499</v>
      </c>
      <c r="O246" s="110" t="s">
        <v>499</v>
      </c>
      <c r="P246" s="110" t="s">
        <v>173</v>
      </c>
      <c r="Q246" s="115" t="s">
        <v>97</v>
      </c>
      <c r="R246" s="114" t="s">
        <v>519</v>
      </c>
      <c r="S246" s="113">
        <v>30608150</v>
      </c>
      <c r="T246" s="113">
        <v>4372592.8890000004</v>
      </c>
      <c r="U246" s="113">
        <f t="shared" si="19"/>
        <v>30608150</v>
      </c>
      <c r="V246" s="114" t="s">
        <v>50</v>
      </c>
      <c r="W246" s="114"/>
      <c r="X246" s="115" t="s">
        <v>425</v>
      </c>
      <c r="Y246" s="115" t="s">
        <v>385</v>
      </c>
      <c r="Z246" s="116" t="s">
        <v>386</v>
      </c>
      <c r="AA246" s="54" t="s">
        <v>50</v>
      </c>
      <c r="AB246" s="1" t="str">
        <f>VLOOKUP(B246,[1]Hoja2!$A$2:$B$10,2,FALSE)</f>
        <v>DIMEN2B</v>
      </c>
      <c r="AC246" s="1" t="str">
        <f t="shared" si="14"/>
        <v>PROY1</v>
      </c>
      <c r="AD246" s="1" t="str">
        <f t="shared" si="15"/>
        <v>PROY1PROD2203018</v>
      </c>
      <c r="AE246" s="1" t="str">
        <f t="shared" si="16"/>
        <v>PROY1MHCP</v>
      </c>
    </row>
    <row r="247" spans="1:31" ht="60" customHeight="1">
      <c r="A247" s="43">
        <v>236</v>
      </c>
      <c r="B247" s="103" t="s">
        <v>376</v>
      </c>
      <c r="C247" s="103" t="s">
        <v>377</v>
      </c>
      <c r="D247" s="104" t="s">
        <v>37</v>
      </c>
      <c r="E247" s="104" t="s">
        <v>378</v>
      </c>
      <c r="F247" s="105" t="s">
        <v>379</v>
      </c>
      <c r="G247" s="106" t="s">
        <v>112</v>
      </c>
      <c r="H247" s="104" t="s">
        <v>380</v>
      </c>
      <c r="I247" s="104" t="s">
        <v>381</v>
      </c>
      <c r="J247" s="104" t="s">
        <v>92</v>
      </c>
      <c r="K247" s="119" t="s">
        <v>540</v>
      </c>
      <c r="L247" s="110">
        <v>80111600</v>
      </c>
      <c r="M247" s="128" t="s">
        <v>540</v>
      </c>
      <c r="N247" s="110" t="s">
        <v>518</v>
      </c>
      <c r="O247" s="110" t="s">
        <v>518</v>
      </c>
      <c r="P247" s="110" t="s">
        <v>470</v>
      </c>
      <c r="Q247" s="115" t="s">
        <v>97</v>
      </c>
      <c r="R247" s="114" t="s">
        <v>519</v>
      </c>
      <c r="S247" s="113">
        <v>22616850</v>
      </c>
      <c r="T247" s="113">
        <v>3769475.01</v>
      </c>
      <c r="U247" s="113">
        <f t="shared" si="19"/>
        <v>22616850</v>
      </c>
      <c r="V247" s="114" t="s">
        <v>50</v>
      </c>
      <c r="W247" s="114"/>
      <c r="X247" s="115" t="s">
        <v>425</v>
      </c>
      <c r="Y247" s="115" t="s">
        <v>385</v>
      </c>
      <c r="Z247" s="116" t="s">
        <v>386</v>
      </c>
      <c r="AA247" s="54" t="s">
        <v>50</v>
      </c>
      <c r="AB247" s="1" t="str">
        <f>VLOOKUP(B247,[1]Hoja2!$A$2:$B$10,2,FALSE)</f>
        <v>DIMEN2B</v>
      </c>
      <c r="AC247" s="1" t="str">
        <f t="shared" si="14"/>
        <v>PROY1</v>
      </c>
      <c r="AD247" s="1" t="str">
        <f t="shared" si="15"/>
        <v>PROY1PROD2203018</v>
      </c>
      <c r="AE247" s="1" t="str">
        <f t="shared" si="16"/>
        <v>PROY1MHCP</v>
      </c>
    </row>
    <row r="248" spans="1:31" ht="60" customHeight="1">
      <c r="A248" s="43">
        <v>237</v>
      </c>
      <c r="B248" s="103" t="s">
        <v>376</v>
      </c>
      <c r="C248" s="103" t="s">
        <v>377</v>
      </c>
      <c r="D248" s="104" t="s">
        <v>37</v>
      </c>
      <c r="E248" s="104" t="s">
        <v>378</v>
      </c>
      <c r="F248" s="105" t="s">
        <v>379</v>
      </c>
      <c r="G248" s="106" t="s">
        <v>112</v>
      </c>
      <c r="H248" s="104" t="s">
        <v>446</v>
      </c>
      <c r="I248" s="104" t="s">
        <v>531</v>
      </c>
      <c r="J248" s="104" t="s">
        <v>478</v>
      </c>
      <c r="K248" s="119" t="s">
        <v>541</v>
      </c>
      <c r="L248" s="110" t="s">
        <v>495</v>
      </c>
      <c r="M248" s="112" t="s">
        <v>541</v>
      </c>
      <c r="N248" s="110" t="s">
        <v>542</v>
      </c>
      <c r="O248" s="110" t="s">
        <v>542</v>
      </c>
      <c r="P248" s="110" t="s">
        <v>47</v>
      </c>
      <c r="Q248" s="115" t="s">
        <v>97</v>
      </c>
      <c r="R248" s="114" t="s">
        <v>519</v>
      </c>
      <c r="S248" s="113">
        <v>6975000</v>
      </c>
      <c r="T248" s="113">
        <v>6975000</v>
      </c>
      <c r="U248" s="113">
        <f t="shared" si="19"/>
        <v>6975000</v>
      </c>
      <c r="V248" s="114" t="s">
        <v>50</v>
      </c>
      <c r="W248" s="114"/>
      <c r="X248" s="115" t="s">
        <v>425</v>
      </c>
      <c r="Y248" s="115" t="s">
        <v>385</v>
      </c>
      <c r="Z248" s="116" t="s">
        <v>386</v>
      </c>
      <c r="AA248" s="54" t="s">
        <v>50</v>
      </c>
      <c r="AB248" s="1" t="str">
        <f>VLOOKUP(B248,[1]Hoja2!$A$2:$B$10,2,FALSE)</f>
        <v>DIMEN2B</v>
      </c>
      <c r="AC248" s="1" t="str">
        <f t="shared" si="14"/>
        <v>PROY1</v>
      </c>
      <c r="AD248" s="1" t="str">
        <f t="shared" si="15"/>
        <v>PROY1PROD2203004</v>
      </c>
      <c r="AE248" s="1" t="str">
        <f t="shared" si="16"/>
        <v>PROY1MHCP</v>
      </c>
    </row>
    <row r="249" spans="1:31" ht="60" customHeight="1">
      <c r="A249" s="43">
        <v>238</v>
      </c>
      <c r="B249" s="103" t="s">
        <v>376</v>
      </c>
      <c r="C249" s="103" t="s">
        <v>377</v>
      </c>
      <c r="D249" s="104" t="s">
        <v>37</v>
      </c>
      <c r="E249" s="104" t="s">
        <v>378</v>
      </c>
      <c r="F249" s="105" t="s">
        <v>379</v>
      </c>
      <c r="G249" s="106" t="s">
        <v>112</v>
      </c>
      <c r="H249" s="104" t="s">
        <v>387</v>
      </c>
      <c r="I249" s="104" t="s">
        <v>526</v>
      </c>
      <c r="J249" s="104" t="s">
        <v>92</v>
      </c>
      <c r="K249" s="119" t="s">
        <v>543</v>
      </c>
      <c r="L249" s="110">
        <v>80111600</v>
      </c>
      <c r="M249" s="110" t="s">
        <v>543</v>
      </c>
      <c r="N249" s="110" t="s">
        <v>499</v>
      </c>
      <c r="O249" s="110" t="s">
        <v>499</v>
      </c>
      <c r="P249" s="110" t="s">
        <v>173</v>
      </c>
      <c r="Q249" s="115" t="s">
        <v>97</v>
      </c>
      <c r="R249" s="114" t="s">
        <v>519</v>
      </c>
      <c r="S249" s="113">
        <v>24093300</v>
      </c>
      <c r="T249" s="113">
        <v>3441900</v>
      </c>
      <c r="U249" s="113">
        <f t="shared" si="19"/>
        <v>24093300</v>
      </c>
      <c r="V249" s="114" t="s">
        <v>50</v>
      </c>
      <c r="W249" s="114"/>
      <c r="X249" s="115" t="s">
        <v>425</v>
      </c>
      <c r="Y249" s="115" t="s">
        <v>385</v>
      </c>
      <c r="Z249" s="116" t="s">
        <v>386</v>
      </c>
      <c r="AA249" s="54" t="s">
        <v>50</v>
      </c>
      <c r="AB249" s="1" t="str">
        <f>VLOOKUP(B249,[1]Hoja2!$A$2:$B$10,2,FALSE)</f>
        <v>DIMEN2B</v>
      </c>
      <c r="AC249" s="1" t="str">
        <f t="shared" si="14"/>
        <v>PROY1</v>
      </c>
      <c r="AD249" s="1" t="str">
        <f t="shared" si="15"/>
        <v>PROY1PROD2203023</v>
      </c>
      <c r="AE249" s="1" t="str">
        <f t="shared" si="16"/>
        <v>PROY1MHCP</v>
      </c>
    </row>
    <row r="250" spans="1:31" ht="60" customHeight="1">
      <c r="A250" s="43">
        <v>239</v>
      </c>
      <c r="B250" s="103" t="s">
        <v>376</v>
      </c>
      <c r="C250" s="103" t="s">
        <v>377</v>
      </c>
      <c r="D250" s="104" t="s">
        <v>37</v>
      </c>
      <c r="E250" s="104" t="s">
        <v>378</v>
      </c>
      <c r="F250" s="105" t="s">
        <v>379</v>
      </c>
      <c r="G250" s="106" t="s">
        <v>112</v>
      </c>
      <c r="H250" s="104" t="s">
        <v>380</v>
      </c>
      <c r="I250" s="104" t="s">
        <v>381</v>
      </c>
      <c r="J250" s="104" t="s">
        <v>92</v>
      </c>
      <c r="K250" s="119" t="s">
        <v>544</v>
      </c>
      <c r="L250" s="110" t="s">
        <v>536</v>
      </c>
      <c r="M250" s="110" t="s">
        <v>544</v>
      </c>
      <c r="N250" s="110" t="s">
        <v>518</v>
      </c>
      <c r="O250" s="110" t="s">
        <v>518</v>
      </c>
      <c r="P250" s="110" t="s">
        <v>47</v>
      </c>
      <c r="Q250" s="115" t="s">
        <v>97</v>
      </c>
      <c r="R250" s="114" t="s">
        <v>519</v>
      </c>
      <c r="S250" s="113">
        <v>114000000</v>
      </c>
      <c r="T250" s="113">
        <v>114000000</v>
      </c>
      <c r="U250" s="113">
        <f t="shared" si="19"/>
        <v>114000000</v>
      </c>
      <c r="V250" s="114" t="s">
        <v>50</v>
      </c>
      <c r="W250" s="114"/>
      <c r="X250" s="115" t="s">
        <v>425</v>
      </c>
      <c r="Y250" s="115" t="s">
        <v>385</v>
      </c>
      <c r="Z250" s="116" t="s">
        <v>386</v>
      </c>
      <c r="AA250" s="54" t="s">
        <v>50</v>
      </c>
      <c r="AB250" s="1" t="str">
        <f>VLOOKUP(B250,[1]Hoja2!$A$2:$B$10,2,FALSE)</f>
        <v>DIMEN2B</v>
      </c>
      <c r="AC250" s="1" t="str">
        <f t="shared" si="14"/>
        <v>PROY1</v>
      </c>
      <c r="AD250" s="1" t="str">
        <f t="shared" si="15"/>
        <v>PROY1PROD2203018</v>
      </c>
      <c r="AE250" s="1" t="str">
        <f t="shared" si="16"/>
        <v>PROY1MHCP</v>
      </c>
    </row>
    <row r="251" spans="1:31" ht="60" customHeight="1">
      <c r="A251" s="43">
        <v>240</v>
      </c>
      <c r="B251" s="103" t="s">
        <v>376</v>
      </c>
      <c r="C251" s="103" t="s">
        <v>377</v>
      </c>
      <c r="D251" s="104" t="s">
        <v>37</v>
      </c>
      <c r="E251" s="104" t="s">
        <v>378</v>
      </c>
      <c r="F251" s="105" t="s">
        <v>379</v>
      </c>
      <c r="G251" s="106" t="s">
        <v>112</v>
      </c>
      <c r="H251" s="104" t="s">
        <v>446</v>
      </c>
      <c r="I251" s="104" t="s">
        <v>531</v>
      </c>
      <c r="J251" s="104" t="s">
        <v>92</v>
      </c>
      <c r="K251" s="119" t="s">
        <v>545</v>
      </c>
      <c r="L251" s="110">
        <v>80111600</v>
      </c>
      <c r="M251" s="112" t="s">
        <v>545</v>
      </c>
      <c r="N251" s="110" t="s">
        <v>64</v>
      </c>
      <c r="O251" s="110" t="s">
        <v>64</v>
      </c>
      <c r="P251" s="110" t="s">
        <v>133</v>
      </c>
      <c r="Q251" s="115" t="s">
        <v>97</v>
      </c>
      <c r="R251" s="114" t="s">
        <v>519</v>
      </c>
      <c r="S251" s="113">
        <v>33376000</v>
      </c>
      <c r="T251" s="113">
        <v>4172000</v>
      </c>
      <c r="U251" s="113">
        <f t="shared" si="19"/>
        <v>33376000</v>
      </c>
      <c r="V251" s="114" t="s">
        <v>50</v>
      </c>
      <c r="W251" s="114"/>
      <c r="X251" s="115" t="s">
        <v>425</v>
      </c>
      <c r="Y251" s="115" t="s">
        <v>385</v>
      </c>
      <c r="Z251" s="116" t="s">
        <v>386</v>
      </c>
      <c r="AA251" s="54" t="s">
        <v>50</v>
      </c>
      <c r="AB251" s="1" t="str">
        <f>VLOOKUP(B251,[1]Hoja2!$A$2:$B$10,2,FALSE)</f>
        <v>DIMEN2B</v>
      </c>
      <c r="AC251" s="1" t="str">
        <f t="shared" si="14"/>
        <v>PROY1</v>
      </c>
      <c r="AD251" s="1" t="str">
        <f t="shared" si="15"/>
        <v>PROY1PROD2203004</v>
      </c>
      <c r="AE251" s="1" t="str">
        <f t="shared" si="16"/>
        <v>PROY1MHCP</v>
      </c>
    </row>
    <row r="252" spans="1:31" ht="60" customHeight="1">
      <c r="A252" s="43">
        <v>241</v>
      </c>
      <c r="B252" s="103" t="s">
        <v>376</v>
      </c>
      <c r="C252" s="103" t="s">
        <v>377</v>
      </c>
      <c r="D252" s="104" t="s">
        <v>37</v>
      </c>
      <c r="E252" s="104" t="s">
        <v>378</v>
      </c>
      <c r="F252" s="105" t="s">
        <v>379</v>
      </c>
      <c r="G252" s="106" t="s">
        <v>112</v>
      </c>
      <c r="H252" s="104" t="s">
        <v>446</v>
      </c>
      <c r="I252" s="104" t="s">
        <v>531</v>
      </c>
      <c r="J252" s="104" t="s">
        <v>92</v>
      </c>
      <c r="K252" s="119" t="s">
        <v>546</v>
      </c>
      <c r="L252" s="110">
        <v>80111600</v>
      </c>
      <c r="M252" s="112" t="s">
        <v>546</v>
      </c>
      <c r="N252" s="110" t="s">
        <v>64</v>
      </c>
      <c r="O252" s="110" t="s">
        <v>46</v>
      </c>
      <c r="P252" s="110" t="s">
        <v>523</v>
      </c>
      <c r="Q252" s="115" t="s">
        <v>97</v>
      </c>
      <c r="R252" s="114" t="s">
        <v>519</v>
      </c>
      <c r="S252" s="113">
        <v>46935000</v>
      </c>
      <c r="T252" s="113">
        <v>4693500</v>
      </c>
      <c r="U252" s="113">
        <f t="shared" si="19"/>
        <v>46935000</v>
      </c>
      <c r="V252" s="114" t="s">
        <v>50</v>
      </c>
      <c r="W252" s="114"/>
      <c r="X252" s="115" t="s">
        <v>425</v>
      </c>
      <c r="Y252" s="115" t="s">
        <v>385</v>
      </c>
      <c r="Z252" s="116" t="s">
        <v>386</v>
      </c>
      <c r="AA252" s="54" t="s">
        <v>50</v>
      </c>
      <c r="AB252" s="1" t="str">
        <f>VLOOKUP(B252,[1]Hoja2!$A$2:$B$10,2,FALSE)</f>
        <v>DIMEN2B</v>
      </c>
      <c r="AC252" s="1" t="str">
        <f t="shared" si="14"/>
        <v>PROY1</v>
      </c>
      <c r="AD252" s="1" t="str">
        <f t="shared" si="15"/>
        <v>PROY1PROD2203004</v>
      </c>
      <c r="AE252" s="1" t="str">
        <f t="shared" si="16"/>
        <v>PROY1MHCP</v>
      </c>
    </row>
    <row r="253" spans="1:31" ht="60" customHeight="1">
      <c r="A253" s="43">
        <v>242</v>
      </c>
      <c r="B253" s="103" t="s">
        <v>376</v>
      </c>
      <c r="C253" s="103" t="s">
        <v>377</v>
      </c>
      <c r="D253" s="104" t="s">
        <v>37</v>
      </c>
      <c r="E253" s="104" t="s">
        <v>378</v>
      </c>
      <c r="F253" s="105" t="s">
        <v>379</v>
      </c>
      <c r="G253" s="106" t="s">
        <v>112</v>
      </c>
      <c r="H253" s="104" t="s">
        <v>380</v>
      </c>
      <c r="I253" s="104" t="s">
        <v>381</v>
      </c>
      <c r="J253" s="104" t="s">
        <v>92</v>
      </c>
      <c r="K253" s="119" t="s">
        <v>547</v>
      </c>
      <c r="L253" s="110">
        <v>80111600</v>
      </c>
      <c r="M253" s="112" t="s">
        <v>547</v>
      </c>
      <c r="N253" s="110" t="s">
        <v>499</v>
      </c>
      <c r="O253" s="110" t="s">
        <v>499</v>
      </c>
      <c r="P253" s="110" t="s">
        <v>470</v>
      </c>
      <c r="Q253" s="115" t="s">
        <v>97</v>
      </c>
      <c r="R253" s="114" t="s">
        <v>519</v>
      </c>
      <c r="S253" s="113">
        <v>31290000</v>
      </c>
      <c r="T253" s="113">
        <v>5215000</v>
      </c>
      <c r="U253" s="113">
        <f t="shared" si="19"/>
        <v>31290000</v>
      </c>
      <c r="V253" s="114" t="s">
        <v>50</v>
      </c>
      <c r="W253" s="114"/>
      <c r="X253" s="115" t="s">
        <v>425</v>
      </c>
      <c r="Y253" s="115" t="s">
        <v>385</v>
      </c>
      <c r="Z253" s="116" t="s">
        <v>386</v>
      </c>
      <c r="AA253" s="54" t="s">
        <v>50</v>
      </c>
      <c r="AB253" s="1" t="str">
        <f>VLOOKUP(B253,[1]Hoja2!$A$2:$B$10,2,FALSE)</f>
        <v>DIMEN2B</v>
      </c>
      <c r="AC253" s="1" t="str">
        <f t="shared" si="14"/>
        <v>PROY1</v>
      </c>
      <c r="AD253" s="1" t="str">
        <f t="shared" si="15"/>
        <v>PROY1PROD2203018</v>
      </c>
      <c r="AE253" s="1" t="str">
        <f t="shared" si="16"/>
        <v>PROY1MHCP</v>
      </c>
    </row>
    <row r="254" spans="1:31" ht="60" customHeight="1">
      <c r="A254" s="43">
        <v>243</v>
      </c>
      <c r="B254" s="103" t="s">
        <v>376</v>
      </c>
      <c r="C254" s="103" t="s">
        <v>377</v>
      </c>
      <c r="D254" s="104" t="s">
        <v>37</v>
      </c>
      <c r="E254" s="104" t="s">
        <v>378</v>
      </c>
      <c r="F254" s="105" t="s">
        <v>379</v>
      </c>
      <c r="G254" s="106" t="s">
        <v>112</v>
      </c>
      <c r="H254" s="104" t="s">
        <v>380</v>
      </c>
      <c r="I254" s="104" t="s">
        <v>381</v>
      </c>
      <c r="J254" s="104" t="s">
        <v>92</v>
      </c>
      <c r="K254" s="119" t="s">
        <v>548</v>
      </c>
      <c r="L254" s="110">
        <v>80111600</v>
      </c>
      <c r="M254" s="112" t="s">
        <v>548</v>
      </c>
      <c r="N254" s="110" t="s">
        <v>542</v>
      </c>
      <c r="O254" s="110" t="s">
        <v>542</v>
      </c>
      <c r="P254" s="110" t="s">
        <v>47</v>
      </c>
      <c r="Q254" s="115" t="s">
        <v>97</v>
      </c>
      <c r="R254" s="114" t="s">
        <v>519</v>
      </c>
      <c r="S254" s="113">
        <v>22000000</v>
      </c>
      <c r="T254" s="113">
        <v>22000000</v>
      </c>
      <c r="U254" s="113">
        <f t="shared" si="19"/>
        <v>22000000</v>
      </c>
      <c r="V254" s="114" t="s">
        <v>50</v>
      </c>
      <c r="W254" s="114"/>
      <c r="X254" s="115" t="s">
        <v>425</v>
      </c>
      <c r="Y254" s="115" t="s">
        <v>385</v>
      </c>
      <c r="Z254" s="116" t="s">
        <v>386</v>
      </c>
      <c r="AA254" s="54" t="s">
        <v>50</v>
      </c>
      <c r="AB254" s="1" t="str">
        <f>VLOOKUP(B254,[1]Hoja2!$A$2:$B$10,2,FALSE)</f>
        <v>DIMEN2B</v>
      </c>
      <c r="AC254" s="1" t="str">
        <f t="shared" si="14"/>
        <v>PROY1</v>
      </c>
      <c r="AD254" s="1" t="str">
        <f t="shared" si="15"/>
        <v>PROY1PROD2203018</v>
      </c>
      <c r="AE254" s="1" t="str">
        <f t="shared" si="16"/>
        <v>PROY1MHCP</v>
      </c>
    </row>
    <row r="255" spans="1:31" ht="60" customHeight="1">
      <c r="A255" s="43">
        <v>244</v>
      </c>
      <c r="B255" s="103" t="s">
        <v>376</v>
      </c>
      <c r="C255" s="103" t="s">
        <v>377</v>
      </c>
      <c r="D255" s="104" t="s">
        <v>37</v>
      </c>
      <c r="E255" s="104" t="s">
        <v>378</v>
      </c>
      <c r="F255" s="105" t="s">
        <v>379</v>
      </c>
      <c r="G255" s="106" t="s">
        <v>112</v>
      </c>
      <c r="H255" s="104" t="s">
        <v>380</v>
      </c>
      <c r="I255" s="104" t="s">
        <v>381</v>
      </c>
      <c r="J255" s="104" t="s">
        <v>92</v>
      </c>
      <c r="K255" s="119" t="s">
        <v>549</v>
      </c>
      <c r="L255" s="110">
        <v>80111600</v>
      </c>
      <c r="M255" s="112" t="s">
        <v>549</v>
      </c>
      <c r="N255" s="110" t="s">
        <v>64</v>
      </c>
      <c r="O255" s="110" t="s">
        <v>64</v>
      </c>
      <c r="P255" s="110" t="s">
        <v>47</v>
      </c>
      <c r="Q255" s="115" t="s">
        <v>97</v>
      </c>
      <c r="R255" s="114" t="s">
        <v>519</v>
      </c>
      <c r="S255" s="113">
        <v>8125000</v>
      </c>
      <c r="T255" s="113">
        <v>8125000</v>
      </c>
      <c r="U255" s="113">
        <f t="shared" si="19"/>
        <v>8125000</v>
      </c>
      <c r="V255" s="114" t="s">
        <v>50</v>
      </c>
      <c r="W255" s="114"/>
      <c r="X255" s="115" t="s">
        <v>425</v>
      </c>
      <c r="Y255" s="115" t="s">
        <v>385</v>
      </c>
      <c r="Z255" s="116" t="s">
        <v>386</v>
      </c>
      <c r="AA255" s="54" t="s">
        <v>50</v>
      </c>
      <c r="AB255" s="1" t="str">
        <f>VLOOKUP(B255,[1]Hoja2!$A$2:$B$10,2,FALSE)</f>
        <v>DIMEN2B</v>
      </c>
      <c r="AC255" s="1" t="str">
        <f t="shared" si="14"/>
        <v>PROY1</v>
      </c>
      <c r="AD255" s="1" t="str">
        <f t="shared" si="15"/>
        <v>PROY1PROD2203018</v>
      </c>
      <c r="AE255" s="1" t="str">
        <f t="shared" si="16"/>
        <v>PROY1MHCP</v>
      </c>
    </row>
    <row r="256" spans="1:31" ht="60" customHeight="1">
      <c r="A256" s="43">
        <v>245</v>
      </c>
      <c r="B256" s="103" t="s">
        <v>376</v>
      </c>
      <c r="C256" s="103" t="s">
        <v>377</v>
      </c>
      <c r="D256" s="104" t="s">
        <v>37</v>
      </c>
      <c r="E256" s="104" t="s">
        <v>378</v>
      </c>
      <c r="F256" s="105" t="s">
        <v>379</v>
      </c>
      <c r="G256" s="106" t="s">
        <v>112</v>
      </c>
      <c r="H256" s="104" t="s">
        <v>446</v>
      </c>
      <c r="I256" s="104" t="s">
        <v>480</v>
      </c>
      <c r="J256" s="104" t="s">
        <v>92</v>
      </c>
      <c r="K256" s="119" t="s">
        <v>550</v>
      </c>
      <c r="L256" s="110">
        <v>80111600</v>
      </c>
      <c r="M256" s="128" t="s">
        <v>550</v>
      </c>
      <c r="N256" s="110" t="s">
        <v>542</v>
      </c>
      <c r="O256" s="110" t="s">
        <v>542</v>
      </c>
      <c r="P256" s="110" t="s">
        <v>47</v>
      </c>
      <c r="Q256" s="115" t="s">
        <v>97</v>
      </c>
      <c r="R256" s="114" t="s">
        <v>519</v>
      </c>
      <c r="S256" s="113">
        <v>26400000</v>
      </c>
      <c r="T256" s="113">
        <v>26400000</v>
      </c>
      <c r="U256" s="113">
        <f t="shared" si="19"/>
        <v>26400000</v>
      </c>
      <c r="V256" s="114" t="s">
        <v>50</v>
      </c>
      <c r="W256" s="114"/>
      <c r="X256" s="115" t="s">
        <v>425</v>
      </c>
      <c r="Y256" s="115" t="s">
        <v>385</v>
      </c>
      <c r="Z256" s="116" t="s">
        <v>386</v>
      </c>
      <c r="AA256" s="54" t="s">
        <v>50</v>
      </c>
      <c r="AB256" s="1" t="str">
        <f>VLOOKUP(B256,[1]Hoja2!$A$2:$B$10,2,FALSE)</f>
        <v>DIMEN2B</v>
      </c>
      <c r="AC256" s="1" t="str">
        <f t="shared" si="14"/>
        <v>PROY1</v>
      </c>
      <c r="AD256" s="1" t="str">
        <f t="shared" si="15"/>
        <v>PROY1PROD2203004</v>
      </c>
      <c r="AE256" s="1" t="str">
        <f t="shared" si="16"/>
        <v>PROY1MHCP</v>
      </c>
    </row>
    <row r="257" spans="1:31" ht="60" customHeight="1">
      <c r="A257" s="43">
        <v>246</v>
      </c>
      <c r="B257" s="44" t="s">
        <v>551</v>
      </c>
      <c r="C257" s="45" t="s">
        <v>552</v>
      </c>
      <c r="D257" s="45" t="s">
        <v>37</v>
      </c>
      <c r="E257" s="45" t="s">
        <v>553</v>
      </c>
      <c r="F257" s="102"/>
      <c r="G257" s="102" t="s">
        <v>112</v>
      </c>
      <c r="H257" s="45" t="s">
        <v>554</v>
      </c>
      <c r="I257" s="45" t="s">
        <v>555</v>
      </c>
      <c r="J257" s="45" t="s">
        <v>92</v>
      </c>
      <c r="K257" s="107" t="s">
        <v>389</v>
      </c>
      <c r="L257" s="129" t="s">
        <v>94</v>
      </c>
      <c r="M257" s="124" t="s">
        <v>556</v>
      </c>
      <c r="N257" s="79" t="s">
        <v>64</v>
      </c>
      <c r="O257" s="79" t="s">
        <v>64</v>
      </c>
      <c r="P257" s="79" t="s">
        <v>96</v>
      </c>
      <c r="Q257" s="82" t="s">
        <v>97</v>
      </c>
      <c r="R257" s="79" t="s">
        <v>56</v>
      </c>
      <c r="S257" s="52">
        <f t="shared" ref="S257:S295" si="20">+T257*P257</f>
        <v>6930000</v>
      </c>
      <c r="T257" s="52">
        <v>1732500</v>
      </c>
      <c r="U257" s="52">
        <f>+T257*P257</f>
        <v>6930000</v>
      </c>
      <c r="V257" s="79" t="s">
        <v>50</v>
      </c>
      <c r="W257" s="79" t="s">
        <v>557</v>
      </c>
      <c r="X257" s="82" t="s">
        <v>558</v>
      </c>
      <c r="Y257" s="82" t="s">
        <v>559</v>
      </c>
      <c r="Z257" s="53" t="s">
        <v>560</v>
      </c>
      <c r="AA257" s="54" t="s">
        <v>55</v>
      </c>
      <c r="AB257" s="1" t="str">
        <f>VLOOKUP(B257,[1]Hoja2!$A$2:$B$10,2,FALSE)</f>
        <v>DIMEN2A</v>
      </c>
      <c r="AC257" s="1" t="str">
        <f t="shared" si="14"/>
        <v>PROY2</v>
      </c>
      <c r="AD257" s="1" t="str">
        <f t="shared" si="15"/>
        <v>PROY2PROD2203022</v>
      </c>
      <c r="AE257" s="1" t="str">
        <f t="shared" si="16"/>
        <v>PROY2MHCP</v>
      </c>
    </row>
    <row r="258" spans="1:31" ht="60" customHeight="1">
      <c r="A258" s="43">
        <v>247</v>
      </c>
      <c r="B258" s="44" t="s">
        <v>551</v>
      </c>
      <c r="C258" s="45" t="s">
        <v>552</v>
      </c>
      <c r="D258" s="45" t="s">
        <v>37</v>
      </c>
      <c r="E258" s="45" t="s">
        <v>553</v>
      </c>
      <c r="F258" s="102"/>
      <c r="G258" s="102" t="s">
        <v>112</v>
      </c>
      <c r="H258" s="45" t="s">
        <v>554</v>
      </c>
      <c r="I258" s="45" t="s">
        <v>555</v>
      </c>
      <c r="J258" s="45" t="s">
        <v>92</v>
      </c>
      <c r="K258" s="107" t="s">
        <v>389</v>
      </c>
      <c r="L258" s="129" t="s">
        <v>94</v>
      </c>
      <c r="M258" s="124" t="s">
        <v>392</v>
      </c>
      <c r="N258" s="79" t="s">
        <v>99</v>
      </c>
      <c r="O258" s="79" t="s">
        <v>99</v>
      </c>
      <c r="P258" s="79" t="s">
        <v>100</v>
      </c>
      <c r="Q258" s="82" t="s">
        <v>97</v>
      </c>
      <c r="R258" s="79" t="s">
        <v>56</v>
      </c>
      <c r="S258" s="52">
        <f t="shared" si="20"/>
        <v>12993750</v>
      </c>
      <c r="T258" s="52">
        <v>1732500</v>
      </c>
      <c r="U258" s="52">
        <f>+T258*P258</f>
        <v>12993750</v>
      </c>
      <c r="V258" s="79" t="s">
        <v>50</v>
      </c>
      <c r="W258" s="79" t="s">
        <v>557</v>
      </c>
      <c r="X258" s="82" t="s">
        <v>558</v>
      </c>
      <c r="Y258" s="82" t="s">
        <v>559</v>
      </c>
      <c r="Z258" s="53" t="s">
        <v>560</v>
      </c>
      <c r="AA258" s="54" t="s">
        <v>55</v>
      </c>
      <c r="AB258" s="1" t="str">
        <f>VLOOKUP(B258,[1]Hoja2!$A$2:$B$10,2,FALSE)</f>
        <v>DIMEN2A</v>
      </c>
      <c r="AC258" s="1" t="str">
        <f t="shared" si="14"/>
        <v>PROY2</v>
      </c>
      <c r="AD258" s="1" t="str">
        <f t="shared" si="15"/>
        <v>PROY2PROD2203022</v>
      </c>
      <c r="AE258" s="1" t="str">
        <f t="shared" si="16"/>
        <v>PROY2MHCP</v>
      </c>
    </row>
    <row r="259" spans="1:31" ht="60" customHeight="1">
      <c r="A259" s="43">
        <v>248</v>
      </c>
      <c r="B259" s="44" t="s">
        <v>551</v>
      </c>
      <c r="C259" s="45" t="s">
        <v>552</v>
      </c>
      <c r="D259" s="45" t="s">
        <v>37</v>
      </c>
      <c r="E259" s="45" t="s">
        <v>553</v>
      </c>
      <c r="F259" s="102" t="str">
        <f>IFERROR(VLOOKUP(E259,[2]Hoja2!F201:G224,2,FALSE),"")</f>
        <v/>
      </c>
      <c r="G259" s="102" t="s">
        <v>112</v>
      </c>
      <c r="H259" s="45" t="s">
        <v>554</v>
      </c>
      <c r="I259" s="45" t="s">
        <v>555</v>
      </c>
      <c r="J259" s="45" t="s">
        <v>92</v>
      </c>
      <c r="K259" s="107" t="s">
        <v>561</v>
      </c>
      <c r="L259" s="129" t="s">
        <v>94</v>
      </c>
      <c r="M259" s="124" t="s">
        <v>562</v>
      </c>
      <c r="N259" s="79" t="s">
        <v>64</v>
      </c>
      <c r="O259" s="79" t="s">
        <v>64</v>
      </c>
      <c r="P259" s="79" t="s">
        <v>96</v>
      </c>
      <c r="Q259" s="82" t="s">
        <v>97</v>
      </c>
      <c r="R259" s="79" t="s">
        <v>56</v>
      </c>
      <c r="S259" s="52">
        <f t="shared" si="20"/>
        <v>6930000</v>
      </c>
      <c r="T259" s="52">
        <v>1732500</v>
      </c>
      <c r="U259" s="52">
        <f t="shared" ref="U259:U377" si="21">+T259*P259</f>
        <v>6930000</v>
      </c>
      <c r="V259" s="79" t="s">
        <v>50</v>
      </c>
      <c r="W259" s="79" t="s">
        <v>557</v>
      </c>
      <c r="X259" s="82" t="s">
        <v>558</v>
      </c>
      <c r="Y259" s="82" t="s">
        <v>559</v>
      </c>
      <c r="Z259" s="53" t="s">
        <v>560</v>
      </c>
      <c r="AA259" s="54" t="s">
        <v>55</v>
      </c>
      <c r="AB259" s="1" t="str">
        <f>VLOOKUP(B259,[1]Hoja2!$A$2:$B$10,2,FALSE)</f>
        <v>DIMEN2A</v>
      </c>
      <c r="AC259" s="1" t="str">
        <f t="shared" si="14"/>
        <v>PROY2</v>
      </c>
      <c r="AD259" s="1" t="str">
        <f t="shared" si="15"/>
        <v>PROY2PROD2203022</v>
      </c>
      <c r="AE259" s="1" t="str">
        <f t="shared" si="16"/>
        <v>PROY2MHCP</v>
      </c>
    </row>
    <row r="260" spans="1:31" ht="60" customHeight="1">
      <c r="A260" s="43">
        <v>249</v>
      </c>
      <c r="B260" s="44" t="s">
        <v>551</v>
      </c>
      <c r="C260" s="45" t="s">
        <v>552</v>
      </c>
      <c r="D260" s="45" t="s">
        <v>37</v>
      </c>
      <c r="E260" s="45" t="s">
        <v>553</v>
      </c>
      <c r="F260" s="102" t="str">
        <f>IFERROR(VLOOKUP(E260,[2]Hoja2!F202:G225,2,FALSE),"")</f>
        <v/>
      </c>
      <c r="G260" s="102" t="s">
        <v>112</v>
      </c>
      <c r="H260" s="45" t="s">
        <v>554</v>
      </c>
      <c r="I260" s="45" t="s">
        <v>555</v>
      </c>
      <c r="J260" s="45" t="s">
        <v>92</v>
      </c>
      <c r="K260" s="107" t="s">
        <v>561</v>
      </c>
      <c r="L260" s="129" t="s">
        <v>94</v>
      </c>
      <c r="M260" s="124" t="s">
        <v>395</v>
      </c>
      <c r="N260" s="79" t="s">
        <v>99</v>
      </c>
      <c r="O260" s="79" t="s">
        <v>99</v>
      </c>
      <c r="P260" s="79" t="s">
        <v>100</v>
      </c>
      <c r="Q260" s="82" t="s">
        <v>97</v>
      </c>
      <c r="R260" s="79" t="s">
        <v>56</v>
      </c>
      <c r="S260" s="52">
        <f t="shared" si="20"/>
        <v>12993750</v>
      </c>
      <c r="T260" s="52">
        <v>1732500</v>
      </c>
      <c r="U260" s="52">
        <f t="shared" si="21"/>
        <v>12993750</v>
      </c>
      <c r="V260" s="79" t="s">
        <v>50</v>
      </c>
      <c r="W260" s="79" t="s">
        <v>557</v>
      </c>
      <c r="X260" s="82" t="s">
        <v>558</v>
      </c>
      <c r="Y260" s="82" t="s">
        <v>559</v>
      </c>
      <c r="Z260" s="53" t="s">
        <v>560</v>
      </c>
      <c r="AA260" s="54" t="s">
        <v>55</v>
      </c>
      <c r="AB260" s="1" t="str">
        <f>VLOOKUP(B260,[1]Hoja2!$A$2:$B$10,2,FALSE)</f>
        <v>DIMEN2A</v>
      </c>
      <c r="AC260" s="1" t="str">
        <f t="shared" si="14"/>
        <v>PROY2</v>
      </c>
      <c r="AD260" s="1" t="str">
        <f t="shared" si="15"/>
        <v>PROY2PROD2203022</v>
      </c>
      <c r="AE260" s="1" t="str">
        <f t="shared" si="16"/>
        <v>PROY2MHCP</v>
      </c>
    </row>
    <row r="261" spans="1:31" ht="60" customHeight="1">
      <c r="A261" s="43">
        <v>250</v>
      </c>
      <c r="B261" s="44" t="s">
        <v>551</v>
      </c>
      <c r="C261" s="45" t="s">
        <v>552</v>
      </c>
      <c r="D261" s="45" t="s">
        <v>37</v>
      </c>
      <c r="E261" s="45" t="s">
        <v>553</v>
      </c>
      <c r="F261" s="102" t="str">
        <f>IFERROR(VLOOKUP(E261,[2]Hoja2!F202:G225,2,FALSE),"")</f>
        <v/>
      </c>
      <c r="G261" s="102" t="s">
        <v>112</v>
      </c>
      <c r="H261" s="45" t="s">
        <v>554</v>
      </c>
      <c r="I261" s="45" t="s">
        <v>555</v>
      </c>
      <c r="J261" s="45" t="s">
        <v>92</v>
      </c>
      <c r="K261" s="107" t="s">
        <v>396</v>
      </c>
      <c r="L261" s="129" t="s">
        <v>94</v>
      </c>
      <c r="M261" s="124" t="s">
        <v>563</v>
      </c>
      <c r="N261" s="79" t="s">
        <v>64</v>
      </c>
      <c r="O261" s="79" t="s">
        <v>64</v>
      </c>
      <c r="P261" s="79" t="s">
        <v>96</v>
      </c>
      <c r="Q261" s="82" t="s">
        <v>97</v>
      </c>
      <c r="R261" s="79" t="s">
        <v>56</v>
      </c>
      <c r="S261" s="52">
        <f t="shared" si="20"/>
        <v>8316000</v>
      </c>
      <c r="T261" s="52">
        <v>2079000</v>
      </c>
      <c r="U261" s="52">
        <f t="shared" si="21"/>
        <v>8316000</v>
      </c>
      <c r="V261" s="79" t="s">
        <v>50</v>
      </c>
      <c r="W261" s="79" t="s">
        <v>557</v>
      </c>
      <c r="X261" s="82" t="s">
        <v>558</v>
      </c>
      <c r="Y261" s="82" t="s">
        <v>559</v>
      </c>
      <c r="Z261" s="53" t="s">
        <v>560</v>
      </c>
      <c r="AA261" s="54" t="s">
        <v>55</v>
      </c>
      <c r="AB261" s="1" t="str">
        <f>VLOOKUP(B261,[1]Hoja2!$A$2:$B$10,2,FALSE)</f>
        <v>DIMEN2A</v>
      </c>
      <c r="AC261" s="1" t="str">
        <f t="shared" si="14"/>
        <v>PROY2</v>
      </c>
      <c r="AD261" s="1" t="str">
        <f t="shared" si="15"/>
        <v>PROY2PROD2203022</v>
      </c>
      <c r="AE261" s="1" t="str">
        <f t="shared" si="16"/>
        <v>PROY2MHCP</v>
      </c>
    </row>
    <row r="262" spans="1:31" ht="60" customHeight="1">
      <c r="A262" s="43">
        <v>251</v>
      </c>
      <c r="B262" s="44" t="s">
        <v>551</v>
      </c>
      <c r="C262" s="45" t="s">
        <v>552</v>
      </c>
      <c r="D262" s="45" t="s">
        <v>37</v>
      </c>
      <c r="E262" s="45" t="s">
        <v>553</v>
      </c>
      <c r="F262" s="102" t="str">
        <f>IFERROR(VLOOKUP(E262,[2]Hoja2!F203:G226,2,FALSE),"")</f>
        <v/>
      </c>
      <c r="G262" s="102" t="s">
        <v>112</v>
      </c>
      <c r="H262" s="45" t="s">
        <v>554</v>
      </c>
      <c r="I262" s="45" t="s">
        <v>555</v>
      </c>
      <c r="J262" s="45" t="s">
        <v>92</v>
      </c>
      <c r="K262" s="107" t="s">
        <v>396</v>
      </c>
      <c r="L262" s="129" t="s">
        <v>94</v>
      </c>
      <c r="M262" s="124" t="s">
        <v>398</v>
      </c>
      <c r="N262" s="79" t="s">
        <v>99</v>
      </c>
      <c r="O262" s="79" t="s">
        <v>99</v>
      </c>
      <c r="P262" s="79" t="s">
        <v>100</v>
      </c>
      <c r="Q262" s="82" t="s">
        <v>97</v>
      </c>
      <c r="R262" s="79" t="s">
        <v>56</v>
      </c>
      <c r="S262" s="52">
        <f t="shared" si="20"/>
        <v>15592500</v>
      </c>
      <c r="T262" s="52">
        <v>2079000</v>
      </c>
      <c r="U262" s="52">
        <f t="shared" si="21"/>
        <v>15592500</v>
      </c>
      <c r="V262" s="79" t="s">
        <v>50</v>
      </c>
      <c r="W262" s="79" t="s">
        <v>557</v>
      </c>
      <c r="X262" s="82" t="s">
        <v>558</v>
      </c>
      <c r="Y262" s="82" t="s">
        <v>559</v>
      </c>
      <c r="Z262" s="53" t="s">
        <v>560</v>
      </c>
      <c r="AA262" s="54" t="s">
        <v>55</v>
      </c>
      <c r="AB262" s="1" t="str">
        <f>VLOOKUP(B262,[1]Hoja2!$A$2:$B$10,2,FALSE)</f>
        <v>DIMEN2A</v>
      </c>
      <c r="AC262" s="1" t="str">
        <f t="shared" ref="AC262:AC304" si="22">CONCATENATE("PROY",MID(E262,1,1))</f>
        <v>PROY2</v>
      </c>
      <c r="AD262" s="1" t="str">
        <f t="shared" ref="AD262:AD304" si="23">CONCATENATE(AC262,"PROD",MID(H262,1,7))</f>
        <v>PROY2PROD2203022</v>
      </c>
      <c r="AE262" s="1" t="str">
        <f t="shared" ref="AE262:AE304" si="24">CONCATENATE(AC262,"MHCP")</f>
        <v>PROY2MHCP</v>
      </c>
    </row>
    <row r="263" spans="1:31" ht="60" customHeight="1">
      <c r="A263" s="43">
        <v>252</v>
      </c>
      <c r="B263" s="44" t="s">
        <v>551</v>
      </c>
      <c r="C263" s="45" t="s">
        <v>552</v>
      </c>
      <c r="D263" s="45" t="s">
        <v>37</v>
      </c>
      <c r="E263" s="45" t="s">
        <v>553</v>
      </c>
      <c r="F263" s="102" t="str">
        <f>IFERROR(VLOOKUP(E263,[2]Hoja2!F203:G226,2,FALSE),"")</f>
        <v/>
      </c>
      <c r="G263" s="102" t="s">
        <v>112</v>
      </c>
      <c r="H263" s="45" t="s">
        <v>554</v>
      </c>
      <c r="I263" s="45" t="s">
        <v>555</v>
      </c>
      <c r="J263" s="45" t="s">
        <v>92</v>
      </c>
      <c r="K263" s="107" t="s">
        <v>408</v>
      </c>
      <c r="L263" s="129" t="s">
        <v>94</v>
      </c>
      <c r="M263" s="124" t="s">
        <v>564</v>
      </c>
      <c r="N263" s="79" t="s">
        <v>64</v>
      </c>
      <c r="O263" s="79" t="s">
        <v>64</v>
      </c>
      <c r="P263" s="79" t="s">
        <v>96</v>
      </c>
      <c r="Q263" s="82" t="s">
        <v>97</v>
      </c>
      <c r="R263" s="79" t="s">
        <v>56</v>
      </c>
      <c r="S263" s="52">
        <f t="shared" si="20"/>
        <v>10320000</v>
      </c>
      <c r="T263" s="52">
        <v>2580000</v>
      </c>
      <c r="U263" s="52">
        <f t="shared" si="21"/>
        <v>10320000</v>
      </c>
      <c r="V263" s="79" t="s">
        <v>50</v>
      </c>
      <c r="W263" s="79" t="s">
        <v>557</v>
      </c>
      <c r="X263" s="82" t="s">
        <v>565</v>
      </c>
      <c r="Y263" s="82" t="s">
        <v>559</v>
      </c>
      <c r="Z263" s="53" t="s">
        <v>560</v>
      </c>
      <c r="AA263" s="54" t="s">
        <v>55</v>
      </c>
      <c r="AB263" s="1" t="str">
        <f>VLOOKUP(B263,[1]Hoja2!$A$2:$B$10,2,FALSE)</f>
        <v>DIMEN2A</v>
      </c>
      <c r="AC263" s="1" t="str">
        <f t="shared" si="22"/>
        <v>PROY2</v>
      </c>
      <c r="AD263" s="1" t="str">
        <f t="shared" si="23"/>
        <v>PROY2PROD2203022</v>
      </c>
      <c r="AE263" s="1" t="str">
        <f t="shared" si="24"/>
        <v>PROY2MHCP</v>
      </c>
    </row>
    <row r="264" spans="1:31" ht="60" customHeight="1">
      <c r="A264" s="43">
        <v>253</v>
      </c>
      <c r="B264" s="44" t="s">
        <v>551</v>
      </c>
      <c r="C264" s="45" t="s">
        <v>552</v>
      </c>
      <c r="D264" s="45" t="s">
        <v>37</v>
      </c>
      <c r="E264" s="45" t="s">
        <v>553</v>
      </c>
      <c r="F264" s="102" t="str">
        <f>IFERROR(VLOOKUP(E264,[2]Hoja2!F204:G227,2,FALSE),"")</f>
        <v/>
      </c>
      <c r="G264" s="102" t="s">
        <v>112</v>
      </c>
      <c r="H264" s="45" t="s">
        <v>554</v>
      </c>
      <c r="I264" s="45" t="s">
        <v>555</v>
      </c>
      <c r="J264" s="45" t="s">
        <v>92</v>
      </c>
      <c r="K264" s="107" t="s">
        <v>408</v>
      </c>
      <c r="L264" s="129" t="s">
        <v>94</v>
      </c>
      <c r="M264" s="124" t="s">
        <v>564</v>
      </c>
      <c r="N264" s="79" t="s">
        <v>99</v>
      </c>
      <c r="O264" s="79" t="s">
        <v>99</v>
      </c>
      <c r="P264" s="79" t="s">
        <v>100</v>
      </c>
      <c r="Q264" s="82" t="s">
        <v>97</v>
      </c>
      <c r="R264" s="79" t="s">
        <v>56</v>
      </c>
      <c r="S264" s="52">
        <f t="shared" si="20"/>
        <v>19350000</v>
      </c>
      <c r="T264" s="52">
        <v>2580000</v>
      </c>
      <c r="U264" s="52">
        <f t="shared" si="21"/>
        <v>19350000</v>
      </c>
      <c r="V264" s="79" t="s">
        <v>50</v>
      </c>
      <c r="W264" s="79" t="s">
        <v>557</v>
      </c>
      <c r="X264" s="82" t="s">
        <v>565</v>
      </c>
      <c r="Y264" s="82" t="s">
        <v>559</v>
      </c>
      <c r="Z264" s="53" t="s">
        <v>560</v>
      </c>
      <c r="AA264" s="54" t="s">
        <v>55</v>
      </c>
      <c r="AB264" s="1" t="str">
        <f>VLOOKUP(B264,[1]Hoja2!$A$2:$B$10,2,FALSE)</f>
        <v>DIMEN2A</v>
      </c>
      <c r="AC264" s="1" t="str">
        <f t="shared" si="22"/>
        <v>PROY2</v>
      </c>
      <c r="AD264" s="1" t="str">
        <f t="shared" si="23"/>
        <v>PROY2PROD2203022</v>
      </c>
      <c r="AE264" s="1" t="str">
        <f t="shared" si="24"/>
        <v>PROY2MHCP</v>
      </c>
    </row>
    <row r="265" spans="1:31" ht="60" customHeight="1">
      <c r="A265" s="43">
        <v>254</v>
      </c>
      <c r="B265" s="44" t="s">
        <v>551</v>
      </c>
      <c r="C265" s="45" t="s">
        <v>552</v>
      </c>
      <c r="D265" s="45" t="s">
        <v>37</v>
      </c>
      <c r="E265" s="45" t="s">
        <v>553</v>
      </c>
      <c r="F265" s="102" t="str">
        <f>IFERROR(VLOOKUP(E265,[2]Hoja2!F204:G227,2,FALSE),"")</f>
        <v/>
      </c>
      <c r="G265" s="102" t="s">
        <v>112</v>
      </c>
      <c r="H265" s="45" t="s">
        <v>554</v>
      </c>
      <c r="I265" s="45" t="s">
        <v>555</v>
      </c>
      <c r="J265" s="45" t="s">
        <v>92</v>
      </c>
      <c r="K265" s="107" t="s">
        <v>411</v>
      </c>
      <c r="L265" s="129" t="s">
        <v>94</v>
      </c>
      <c r="M265" s="124" t="s">
        <v>412</v>
      </c>
      <c r="N265" s="79" t="s">
        <v>72</v>
      </c>
      <c r="O265" s="79" t="s">
        <v>72</v>
      </c>
      <c r="P265" s="130" t="s">
        <v>96</v>
      </c>
      <c r="Q265" s="82" t="s">
        <v>97</v>
      </c>
      <c r="R265" s="79" t="s">
        <v>56</v>
      </c>
      <c r="S265" s="52">
        <f t="shared" si="20"/>
        <v>10320000</v>
      </c>
      <c r="T265" s="52">
        <v>2580000</v>
      </c>
      <c r="U265" s="52">
        <f t="shared" si="21"/>
        <v>10320000</v>
      </c>
      <c r="V265" s="79" t="s">
        <v>50</v>
      </c>
      <c r="W265" s="79" t="s">
        <v>557</v>
      </c>
      <c r="X265" s="82" t="s">
        <v>565</v>
      </c>
      <c r="Y265" s="82" t="s">
        <v>559</v>
      </c>
      <c r="Z265" s="53" t="s">
        <v>560</v>
      </c>
      <c r="AA265" s="54" t="s">
        <v>55</v>
      </c>
      <c r="AB265" s="1" t="str">
        <f>VLOOKUP(B265,[1]Hoja2!$A$2:$B$10,2,FALSE)</f>
        <v>DIMEN2A</v>
      </c>
      <c r="AC265" s="1" t="str">
        <f t="shared" si="22"/>
        <v>PROY2</v>
      </c>
      <c r="AD265" s="1" t="str">
        <f t="shared" si="23"/>
        <v>PROY2PROD2203022</v>
      </c>
      <c r="AE265" s="1" t="str">
        <f t="shared" si="24"/>
        <v>PROY2MHCP</v>
      </c>
    </row>
    <row r="266" spans="1:31" ht="60" customHeight="1">
      <c r="A266" s="43">
        <v>255</v>
      </c>
      <c r="B266" s="44" t="s">
        <v>551</v>
      </c>
      <c r="C266" s="45" t="s">
        <v>552</v>
      </c>
      <c r="D266" s="45" t="s">
        <v>37</v>
      </c>
      <c r="E266" s="45" t="s">
        <v>553</v>
      </c>
      <c r="F266" s="102" t="str">
        <f>IFERROR(VLOOKUP(E266,[2]Hoja2!F205:G228,2,FALSE),"")</f>
        <v/>
      </c>
      <c r="G266" s="102" t="s">
        <v>112</v>
      </c>
      <c r="H266" s="45" t="s">
        <v>554</v>
      </c>
      <c r="I266" s="45" t="s">
        <v>555</v>
      </c>
      <c r="J266" s="45" t="s">
        <v>92</v>
      </c>
      <c r="K266" s="107" t="s">
        <v>411</v>
      </c>
      <c r="L266" s="129" t="s">
        <v>94</v>
      </c>
      <c r="M266" s="124" t="s">
        <v>412</v>
      </c>
      <c r="N266" s="79" t="s">
        <v>99</v>
      </c>
      <c r="O266" s="79" t="s">
        <v>99</v>
      </c>
      <c r="P266" s="130" t="s">
        <v>470</v>
      </c>
      <c r="Q266" s="82" t="s">
        <v>97</v>
      </c>
      <c r="R266" s="79" t="s">
        <v>56</v>
      </c>
      <c r="S266" s="52">
        <f t="shared" si="20"/>
        <v>15480000</v>
      </c>
      <c r="T266" s="52">
        <v>2580000</v>
      </c>
      <c r="U266" s="52">
        <f t="shared" si="21"/>
        <v>15480000</v>
      </c>
      <c r="V266" s="79" t="s">
        <v>50</v>
      </c>
      <c r="W266" s="79" t="s">
        <v>557</v>
      </c>
      <c r="X266" s="82" t="s">
        <v>565</v>
      </c>
      <c r="Y266" s="82" t="s">
        <v>559</v>
      </c>
      <c r="Z266" s="53" t="s">
        <v>560</v>
      </c>
      <c r="AA266" s="54" t="s">
        <v>55</v>
      </c>
      <c r="AB266" s="1" t="str">
        <f>VLOOKUP(B266,[1]Hoja2!$A$2:$B$10,2,FALSE)</f>
        <v>DIMEN2A</v>
      </c>
      <c r="AC266" s="1" t="str">
        <f t="shared" si="22"/>
        <v>PROY2</v>
      </c>
      <c r="AD266" s="1" t="str">
        <f t="shared" si="23"/>
        <v>PROY2PROD2203022</v>
      </c>
      <c r="AE266" s="1" t="str">
        <f t="shared" si="24"/>
        <v>PROY2MHCP</v>
      </c>
    </row>
    <row r="267" spans="1:31" ht="60" customHeight="1">
      <c r="A267" s="43">
        <v>256</v>
      </c>
      <c r="B267" s="44" t="s">
        <v>551</v>
      </c>
      <c r="C267" s="45" t="s">
        <v>552</v>
      </c>
      <c r="D267" s="45" t="s">
        <v>37</v>
      </c>
      <c r="E267" s="45" t="s">
        <v>553</v>
      </c>
      <c r="F267" s="102" t="str">
        <f>IFERROR(VLOOKUP(E267,[2]Hoja2!F205:G228,2,FALSE),"")</f>
        <v/>
      </c>
      <c r="G267" s="102" t="s">
        <v>112</v>
      </c>
      <c r="H267" s="45" t="s">
        <v>554</v>
      </c>
      <c r="I267" s="45" t="s">
        <v>555</v>
      </c>
      <c r="J267" s="45" t="s">
        <v>92</v>
      </c>
      <c r="K267" s="107" t="s">
        <v>413</v>
      </c>
      <c r="L267" s="129" t="s">
        <v>94</v>
      </c>
      <c r="M267" s="124" t="s">
        <v>414</v>
      </c>
      <c r="N267" s="79" t="s">
        <v>64</v>
      </c>
      <c r="O267" s="79" t="s">
        <v>64</v>
      </c>
      <c r="P267" s="79" t="s">
        <v>96</v>
      </c>
      <c r="Q267" s="82" t="s">
        <v>97</v>
      </c>
      <c r="R267" s="79" t="s">
        <v>56</v>
      </c>
      <c r="S267" s="52">
        <f t="shared" si="20"/>
        <v>10320000</v>
      </c>
      <c r="T267" s="52">
        <v>2580000</v>
      </c>
      <c r="U267" s="52">
        <f t="shared" si="21"/>
        <v>10320000</v>
      </c>
      <c r="V267" s="79" t="s">
        <v>50</v>
      </c>
      <c r="W267" s="79" t="s">
        <v>557</v>
      </c>
      <c r="X267" s="82" t="s">
        <v>565</v>
      </c>
      <c r="Y267" s="82" t="s">
        <v>559</v>
      </c>
      <c r="Z267" s="53" t="s">
        <v>560</v>
      </c>
      <c r="AA267" s="54" t="s">
        <v>55</v>
      </c>
      <c r="AB267" s="1" t="str">
        <f>VLOOKUP(B267,[1]Hoja2!$A$2:$B$10,2,FALSE)</f>
        <v>DIMEN2A</v>
      </c>
      <c r="AC267" s="1" t="str">
        <f t="shared" si="22"/>
        <v>PROY2</v>
      </c>
      <c r="AD267" s="1" t="str">
        <f t="shared" si="23"/>
        <v>PROY2PROD2203022</v>
      </c>
      <c r="AE267" s="1" t="str">
        <f t="shared" si="24"/>
        <v>PROY2MHCP</v>
      </c>
    </row>
    <row r="268" spans="1:31" ht="60" customHeight="1">
      <c r="A268" s="43">
        <v>257</v>
      </c>
      <c r="B268" s="44" t="s">
        <v>551</v>
      </c>
      <c r="C268" s="45" t="s">
        <v>552</v>
      </c>
      <c r="D268" s="45" t="s">
        <v>37</v>
      </c>
      <c r="E268" s="45" t="s">
        <v>553</v>
      </c>
      <c r="F268" s="102" t="str">
        <f>IFERROR(VLOOKUP(E268,[2]Hoja2!F206:G229,2,FALSE),"")</f>
        <v/>
      </c>
      <c r="G268" s="102" t="s">
        <v>112</v>
      </c>
      <c r="H268" s="45" t="s">
        <v>554</v>
      </c>
      <c r="I268" s="45" t="s">
        <v>555</v>
      </c>
      <c r="J268" s="45" t="s">
        <v>92</v>
      </c>
      <c r="K268" s="107" t="s">
        <v>413</v>
      </c>
      <c r="L268" s="129" t="s">
        <v>94</v>
      </c>
      <c r="M268" s="124" t="s">
        <v>415</v>
      </c>
      <c r="N268" s="79" t="s">
        <v>99</v>
      </c>
      <c r="O268" s="79" t="s">
        <v>99</v>
      </c>
      <c r="P268" s="79" t="s">
        <v>100</v>
      </c>
      <c r="Q268" s="82" t="s">
        <v>97</v>
      </c>
      <c r="R268" s="79" t="s">
        <v>56</v>
      </c>
      <c r="S268" s="52">
        <f t="shared" si="20"/>
        <v>19350000</v>
      </c>
      <c r="T268" s="52">
        <v>2580000</v>
      </c>
      <c r="U268" s="52">
        <f t="shared" si="21"/>
        <v>19350000</v>
      </c>
      <c r="V268" s="79" t="s">
        <v>50</v>
      </c>
      <c r="W268" s="79" t="s">
        <v>557</v>
      </c>
      <c r="X268" s="82" t="s">
        <v>565</v>
      </c>
      <c r="Y268" s="82" t="s">
        <v>559</v>
      </c>
      <c r="Z268" s="53" t="s">
        <v>560</v>
      </c>
      <c r="AA268" s="54" t="s">
        <v>55</v>
      </c>
      <c r="AB268" s="1" t="str">
        <f>VLOOKUP(B268,[1]Hoja2!$A$2:$B$10,2,FALSE)</f>
        <v>DIMEN2A</v>
      </c>
      <c r="AC268" s="1" t="str">
        <f t="shared" si="22"/>
        <v>PROY2</v>
      </c>
      <c r="AD268" s="1" t="str">
        <f t="shared" si="23"/>
        <v>PROY2PROD2203022</v>
      </c>
      <c r="AE268" s="1" t="str">
        <f t="shared" si="24"/>
        <v>PROY2MHCP</v>
      </c>
    </row>
    <row r="269" spans="1:31" ht="60" customHeight="1">
      <c r="A269" s="43">
        <v>258</v>
      </c>
      <c r="B269" s="44" t="s">
        <v>551</v>
      </c>
      <c r="C269" s="45" t="s">
        <v>552</v>
      </c>
      <c r="D269" s="45" t="s">
        <v>37</v>
      </c>
      <c r="E269" s="45" t="s">
        <v>553</v>
      </c>
      <c r="F269" s="102" t="str">
        <f>IFERROR(VLOOKUP(E269,[2]Hoja2!F206:G229,2,FALSE),"")</f>
        <v/>
      </c>
      <c r="G269" s="102" t="s">
        <v>112</v>
      </c>
      <c r="H269" s="45" t="s">
        <v>554</v>
      </c>
      <c r="I269" s="45" t="s">
        <v>555</v>
      </c>
      <c r="J269" s="45" t="s">
        <v>92</v>
      </c>
      <c r="K269" s="107" t="s">
        <v>416</v>
      </c>
      <c r="L269" s="129" t="s">
        <v>94</v>
      </c>
      <c r="M269" s="124" t="s">
        <v>566</v>
      </c>
      <c r="N269" s="79" t="s">
        <v>64</v>
      </c>
      <c r="O269" s="79" t="s">
        <v>64</v>
      </c>
      <c r="P269" s="130" t="s">
        <v>96</v>
      </c>
      <c r="Q269" s="82" t="s">
        <v>97</v>
      </c>
      <c r="R269" s="79" t="s">
        <v>56</v>
      </c>
      <c r="S269" s="52">
        <f t="shared" si="20"/>
        <v>10320000</v>
      </c>
      <c r="T269" s="52">
        <v>2580000</v>
      </c>
      <c r="U269" s="52">
        <f t="shared" si="21"/>
        <v>10320000</v>
      </c>
      <c r="V269" s="79" t="s">
        <v>50</v>
      </c>
      <c r="W269" s="79" t="s">
        <v>557</v>
      </c>
      <c r="X269" s="82" t="s">
        <v>565</v>
      </c>
      <c r="Y269" s="82" t="s">
        <v>559</v>
      </c>
      <c r="Z269" s="53" t="s">
        <v>560</v>
      </c>
      <c r="AA269" s="54" t="s">
        <v>55</v>
      </c>
      <c r="AB269" s="1" t="str">
        <f>VLOOKUP(B269,[1]Hoja2!$A$2:$B$10,2,FALSE)</f>
        <v>DIMEN2A</v>
      </c>
      <c r="AC269" s="1" t="str">
        <f t="shared" si="22"/>
        <v>PROY2</v>
      </c>
      <c r="AD269" s="1" t="str">
        <f t="shared" si="23"/>
        <v>PROY2PROD2203022</v>
      </c>
      <c r="AE269" s="1" t="str">
        <f t="shared" si="24"/>
        <v>PROY2MHCP</v>
      </c>
    </row>
    <row r="270" spans="1:31" ht="60" customHeight="1">
      <c r="A270" s="43">
        <v>259</v>
      </c>
      <c r="B270" s="44" t="s">
        <v>551</v>
      </c>
      <c r="C270" s="45" t="s">
        <v>552</v>
      </c>
      <c r="D270" s="45" t="s">
        <v>37</v>
      </c>
      <c r="E270" s="45" t="s">
        <v>553</v>
      </c>
      <c r="F270" s="102" t="str">
        <f>IFERROR(VLOOKUP(E270,[2]Hoja2!F207:G230,2,FALSE),"")</f>
        <v/>
      </c>
      <c r="G270" s="102" t="s">
        <v>112</v>
      </c>
      <c r="H270" s="45" t="s">
        <v>554</v>
      </c>
      <c r="I270" s="45" t="s">
        <v>555</v>
      </c>
      <c r="J270" s="45" t="s">
        <v>92</v>
      </c>
      <c r="K270" s="107" t="s">
        <v>416</v>
      </c>
      <c r="L270" s="129" t="s">
        <v>94</v>
      </c>
      <c r="M270" s="124" t="s">
        <v>566</v>
      </c>
      <c r="N270" s="79" t="s">
        <v>99</v>
      </c>
      <c r="O270" s="79" t="s">
        <v>99</v>
      </c>
      <c r="P270" s="130" t="s">
        <v>173</v>
      </c>
      <c r="Q270" s="82" t="s">
        <v>97</v>
      </c>
      <c r="R270" s="79" t="s">
        <v>56</v>
      </c>
      <c r="S270" s="52">
        <f t="shared" si="20"/>
        <v>18060000</v>
      </c>
      <c r="T270" s="52">
        <v>2580000</v>
      </c>
      <c r="U270" s="52">
        <f t="shared" si="21"/>
        <v>18060000</v>
      </c>
      <c r="V270" s="79" t="s">
        <v>50</v>
      </c>
      <c r="W270" s="79" t="s">
        <v>557</v>
      </c>
      <c r="X270" s="82" t="s">
        <v>565</v>
      </c>
      <c r="Y270" s="82" t="s">
        <v>559</v>
      </c>
      <c r="Z270" s="53" t="s">
        <v>560</v>
      </c>
      <c r="AA270" s="54" t="s">
        <v>55</v>
      </c>
      <c r="AB270" s="1" t="str">
        <f>VLOOKUP(B270,[1]Hoja2!$A$2:$B$10,2,FALSE)</f>
        <v>DIMEN2A</v>
      </c>
      <c r="AC270" s="1" t="str">
        <f t="shared" si="22"/>
        <v>PROY2</v>
      </c>
      <c r="AD270" s="1" t="str">
        <f t="shared" si="23"/>
        <v>PROY2PROD2203022</v>
      </c>
      <c r="AE270" s="1" t="str">
        <f t="shared" si="24"/>
        <v>PROY2MHCP</v>
      </c>
    </row>
    <row r="271" spans="1:31" ht="60" customHeight="1">
      <c r="A271" s="43">
        <v>260</v>
      </c>
      <c r="B271" s="44" t="s">
        <v>551</v>
      </c>
      <c r="C271" s="45" t="s">
        <v>552</v>
      </c>
      <c r="D271" s="45" t="s">
        <v>37</v>
      </c>
      <c r="E271" s="45" t="s">
        <v>553</v>
      </c>
      <c r="F271" s="102" t="str">
        <f>IFERROR(VLOOKUP(E271,[2]Hoja2!F207:G230,2,FALSE),"")</f>
        <v/>
      </c>
      <c r="G271" s="102" t="s">
        <v>112</v>
      </c>
      <c r="H271" s="45" t="s">
        <v>554</v>
      </c>
      <c r="I271" s="45" t="s">
        <v>555</v>
      </c>
      <c r="J271" s="45" t="s">
        <v>92</v>
      </c>
      <c r="K271" s="107" t="s">
        <v>418</v>
      </c>
      <c r="L271" s="129" t="s">
        <v>94</v>
      </c>
      <c r="M271" s="124" t="s">
        <v>419</v>
      </c>
      <c r="N271" s="79" t="s">
        <v>64</v>
      </c>
      <c r="O271" s="79" t="s">
        <v>64</v>
      </c>
      <c r="P271" s="79" t="s">
        <v>96</v>
      </c>
      <c r="Q271" s="82" t="s">
        <v>97</v>
      </c>
      <c r="R271" s="79" t="s">
        <v>56</v>
      </c>
      <c r="S271" s="52">
        <f t="shared" si="20"/>
        <v>10800000</v>
      </c>
      <c r="T271" s="52">
        <v>2700000</v>
      </c>
      <c r="U271" s="52">
        <f t="shared" si="21"/>
        <v>10800000</v>
      </c>
      <c r="V271" s="79" t="s">
        <v>50</v>
      </c>
      <c r="W271" s="79" t="s">
        <v>557</v>
      </c>
      <c r="X271" s="82" t="s">
        <v>565</v>
      </c>
      <c r="Y271" s="82" t="s">
        <v>559</v>
      </c>
      <c r="Z271" s="53" t="s">
        <v>560</v>
      </c>
      <c r="AA271" s="54" t="s">
        <v>55</v>
      </c>
      <c r="AB271" s="1" t="str">
        <f>VLOOKUP(B271,[1]Hoja2!$A$2:$B$10,2,FALSE)</f>
        <v>DIMEN2A</v>
      </c>
      <c r="AC271" s="1" t="str">
        <f t="shared" si="22"/>
        <v>PROY2</v>
      </c>
      <c r="AD271" s="1" t="str">
        <f t="shared" si="23"/>
        <v>PROY2PROD2203022</v>
      </c>
      <c r="AE271" s="1" t="str">
        <f t="shared" si="24"/>
        <v>PROY2MHCP</v>
      </c>
    </row>
    <row r="272" spans="1:31" ht="60" customHeight="1">
      <c r="A272" s="43">
        <v>261</v>
      </c>
      <c r="B272" s="44" t="s">
        <v>551</v>
      </c>
      <c r="C272" s="45" t="s">
        <v>552</v>
      </c>
      <c r="D272" s="45" t="s">
        <v>37</v>
      </c>
      <c r="E272" s="45" t="s">
        <v>553</v>
      </c>
      <c r="F272" s="102" t="str">
        <f>IFERROR(VLOOKUP(E272,[2]Hoja2!F208:G231,2,FALSE),"")</f>
        <v/>
      </c>
      <c r="G272" s="102" t="s">
        <v>112</v>
      </c>
      <c r="H272" s="45" t="s">
        <v>554</v>
      </c>
      <c r="I272" s="45" t="s">
        <v>555</v>
      </c>
      <c r="J272" s="45" t="s">
        <v>92</v>
      </c>
      <c r="K272" s="107" t="s">
        <v>418</v>
      </c>
      <c r="L272" s="129" t="s">
        <v>94</v>
      </c>
      <c r="M272" s="124" t="s">
        <v>420</v>
      </c>
      <c r="N272" s="79" t="s">
        <v>99</v>
      </c>
      <c r="O272" s="79" t="s">
        <v>99</v>
      </c>
      <c r="P272" s="79" t="s">
        <v>100</v>
      </c>
      <c r="Q272" s="82" t="s">
        <v>97</v>
      </c>
      <c r="R272" s="79" t="s">
        <v>56</v>
      </c>
      <c r="S272" s="52">
        <f t="shared" si="20"/>
        <v>20250000</v>
      </c>
      <c r="T272" s="52">
        <v>2700000</v>
      </c>
      <c r="U272" s="52">
        <f t="shared" si="21"/>
        <v>20250000</v>
      </c>
      <c r="V272" s="79" t="s">
        <v>50</v>
      </c>
      <c r="W272" s="79" t="s">
        <v>557</v>
      </c>
      <c r="X272" s="82" t="s">
        <v>565</v>
      </c>
      <c r="Y272" s="82" t="s">
        <v>559</v>
      </c>
      <c r="Z272" s="53" t="s">
        <v>560</v>
      </c>
      <c r="AA272" s="54" t="s">
        <v>55</v>
      </c>
      <c r="AB272" s="1" t="str">
        <f>VLOOKUP(B272,[1]Hoja2!$A$2:$B$10,2,FALSE)</f>
        <v>DIMEN2A</v>
      </c>
      <c r="AC272" s="1" t="str">
        <f t="shared" si="22"/>
        <v>PROY2</v>
      </c>
      <c r="AD272" s="1" t="str">
        <f t="shared" si="23"/>
        <v>PROY2PROD2203022</v>
      </c>
      <c r="AE272" s="1" t="str">
        <f t="shared" si="24"/>
        <v>PROY2MHCP</v>
      </c>
    </row>
    <row r="273" spans="1:31" ht="60" customHeight="1">
      <c r="A273" s="43">
        <v>262</v>
      </c>
      <c r="B273" s="44" t="s">
        <v>551</v>
      </c>
      <c r="C273" s="45" t="s">
        <v>552</v>
      </c>
      <c r="D273" s="45" t="s">
        <v>37</v>
      </c>
      <c r="E273" s="45" t="s">
        <v>553</v>
      </c>
      <c r="F273" s="102" t="str">
        <f>IFERROR(VLOOKUP(E273,[2]Hoja2!F208:G231,2,FALSE),"")</f>
        <v/>
      </c>
      <c r="G273" s="102" t="s">
        <v>112</v>
      </c>
      <c r="H273" s="45" t="s">
        <v>554</v>
      </c>
      <c r="I273" s="45" t="s">
        <v>555</v>
      </c>
      <c r="J273" s="45" t="s">
        <v>92</v>
      </c>
      <c r="K273" s="107" t="s">
        <v>382</v>
      </c>
      <c r="L273" s="129" t="s">
        <v>94</v>
      </c>
      <c r="M273" s="124" t="s">
        <v>567</v>
      </c>
      <c r="N273" s="79" t="s">
        <v>64</v>
      </c>
      <c r="O273" s="79" t="s">
        <v>64</v>
      </c>
      <c r="P273" s="79" t="s">
        <v>96</v>
      </c>
      <c r="Q273" s="82" t="s">
        <v>97</v>
      </c>
      <c r="R273" s="79" t="s">
        <v>56</v>
      </c>
      <c r="S273" s="52">
        <f t="shared" si="20"/>
        <v>12516000</v>
      </c>
      <c r="T273" s="52">
        <v>3129000</v>
      </c>
      <c r="U273" s="52">
        <f t="shared" si="21"/>
        <v>12516000</v>
      </c>
      <c r="V273" s="79" t="s">
        <v>50</v>
      </c>
      <c r="W273" s="79" t="s">
        <v>557</v>
      </c>
      <c r="X273" s="82" t="s">
        <v>568</v>
      </c>
      <c r="Y273" s="82" t="s">
        <v>559</v>
      </c>
      <c r="Z273" s="53" t="s">
        <v>560</v>
      </c>
      <c r="AA273" s="54" t="s">
        <v>55</v>
      </c>
      <c r="AB273" s="1" t="str">
        <f>VLOOKUP(B273,[1]Hoja2!$A$2:$B$10,2,FALSE)</f>
        <v>DIMEN2A</v>
      </c>
      <c r="AC273" s="1" t="str">
        <f t="shared" si="22"/>
        <v>PROY2</v>
      </c>
      <c r="AD273" s="1" t="str">
        <f t="shared" si="23"/>
        <v>PROY2PROD2203022</v>
      </c>
      <c r="AE273" s="1" t="str">
        <f t="shared" si="24"/>
        <v>PROY2MHCP</v>
      </c>
    </row>
    <row r="274" spans="1:31" ht="60" customHeight="1">
      <c r="A274" s="43">
        <v>263</v>
      </c>
      <c r="B274" s="44" t="s">
        <v>551</v>
      </c>
      <c r="C274" s="45" t="s">
        <v>552</v>
      </c>
      <c r="D274" s="45" t="s">
        <v>37</v>
      </c>
      <c r="E274" s="45" t="s">
        <v>553</v>
      </c>
      <c r="F274" s="102" t="str">
        <f>IFERROR(VLOOKUP(E274,[2]Hoja2!F209:G232,2,FALSE),"")</f>
        <v/>
      </c>
      <c r="G274" s="102" t="s">
        <v>112</v>
      </c>
      <c r="H274" s="45" t="s">
        <v>554</v>
      </c>
      <c r="I274" s="45" t="s">
        <v>555</v>
      </c>
      <c r="J274" s="45" t="s">
        <v>92</v>
      </c>
      <c r="K274" s="107" t="s">
        <v>382</v>
      </c>
      <c r="L274" s="129" t="s">
        <v>94</v>
      </c>
      <c r="M274" s="124" t="s">
        <v>567</v>
      </c>
      <c r="N274" s="110" t="s">
        <v>99</v>
      </c>
      <c r="O274" s="110" t="s">
        <v>99</v>
      </c>
      <c r="P274" s="79" t="s">
        <v>100</v>
      </c>
      <c r="Q274" s="82" t="s">
        <v>97</v>
      </c>
      <c r="R274" s="79" t="s">
        <v>56</v>
      </c>
      <c r="S274" s="52">
        <f t="shared" si="20"/>
        <v>23467500</v>
      </c>
      <c r="T274" s="52">
        <v>3129000</v>
      </c>
      <c r="U274" s="52">
        <f t="shared" si="21"/>
        <v>23467500</v>
      </c>
      <c r="V274" s="79" t="s">
        <v>50</v>
      </c>
      <c r="W274" s="79" t="s">
        <v>557</v>
      </c>
      <c r="X274" s="82" t="s">
        <v>568</v>
      </c>
      <c r="Y274" s="82" t="s">
        <v>559</v>
      </c>
      <c r="Z274" s="53" t="s">
        <v>560</v>
      </c>
      <c r="AA274" s="54" t="s">
        <v>55</v>
      </c>
      <c r="AB274" s="1" t="str">
        <f>VLOOKUP(B274,[1]Hoja2!$A$2:$B$10,2,FALSE)</f>
        <v>DIMEN2A</v>
      </c>
      <c r="AC274" s="1" t="str">
        <f t="shared" si="22"/>
        <v>PROY2</v>
      </c>
      <c r="AD274" s="1" t="str">
        <f t="shared" si="23"/>
        <v>PROY2PROD2203022</v>
      </c>
      <c r="AE274" s="1" t="str">
        <f t="shared" si="24"/>
        <v>PROY2MHCP</v>
      </c>
    </row>
    <row r="275" spans="1:31" ht="60" customHeight="1">
      <c r="A275" s="43">
        <v>264</v>
      </c>
      <c r="B275" s="44" t="s">
        <v>551</v>
      </c>
      <c r="C275" s="45" t="s">
        <v>552</v>
      </c>
      <c r="D275" s="45" t="s">
        <v>37</v>
      </c>
      <c r="E275" s="45" t="s">
        <v>553</v>
      </c>
      <c r="F275" s="102" t="str">
        <f>IFERROR(VLOOKUP(E275,[2]Hoja2!F209:G232,2,FALSE),"")</f>
        <v/>
      </c>
      <c r="G275" s="102" t="s">
        <v>112</v>
      </c>
      <c r="H275" s="45" t="s">
        <v>554</v>
      </c>
      <c r="I275" s="45" t="s">
        <v>555</v>
      </c>
      <c r="J275" s="45" t="s">
        <v>92</v>
      </c>
      <c r="K275" s="55" t="s">
        <v>569</v>
      </c>
      <c r="L275" s="79" t="s">
        <v>94</v>
      </c>
      <c r="M275" s="82" t="s">
        <v>570</v>
      </c>
      <c r="N275" s="79" t="s">
        <v>46</v>
      </c>
      <c r="O275" s="79" t="s">
        <v>46</v>
      </c>
      <c r="P275" s="79" t="s">
        <v>96</v>
      </c>
      <c r="Q275" s="82" t="s">
        <v>97</v>
      </c>
      <c r="R275" s="79" t="s">
        <v>56</v>
      </c>
      <c r="S275" s="52">
        <f t="shared" si="20"/>
        <v>4776679.4672726803</v>
      </c>
      <c r="T275" s="52">
        <v>1194169.8668181701</v>
      </c>
      <c r="U275" s="52">
        <f t="shared" si="21"/>
        <v>4776679.4672726803</v>
      </c>
      <c r="V275" s="79" t="s">
        <v>50</v>
      </c>
      <c r="W275" s="79" t="s">
        <v>557</v>
      </c>
      <c r="X275" s="82" t="s">
        <v>571</v>
      </c>
      <c r="Y275" s="82" t="s">
        <v>559</v>
      </c>
      <c r="Z275" s="53" t="s">
        <v>560</v>
      </c>
      <c r="AA275" s="54" t="s">
        <v>55</v>
      </c>
      <c r="AB275" s="1" t="str">
        <f>VLOOKUP(B275,[1]Hoja2!$A$2:$B$10,2,FALSE)</f>
        <v>DIMEN2A</v>
      </c>
      <c r="AC275" s="1" t="str">
        <f t="shared" si="22"/>
        <v>PROY2</v>
      </c>
      <c r="AD275" s="1" t="str">
        <f t="shared" si="23"/>
        <v>PROY2PROD2203022</v>
      </c>
      <c r="AE275" s="1" t="str">
        <f t="shared" si="24"/>
        <v>PROY2MHCP</v>
      </c>
    </row>
    <row r="276" spans="1:31" ht="60" customHeight="1">
      <c r="A276" s="43">
        <v>265</v>
      </c>
      <c r="B276" s="44" t="s">
        <v>551</v>
      </c>
      <c r="C276" s="45" t="s">
        <v>552</v>
      </c>
      <c r="D276" s="45" t="s">
        <v>37</v>
      </c>
      <c r="E276" s="45" t="s">
        <v>553</v>
      </c>
      <c r="F276" s="102" t="str">
        <f>IFERROR(VLOOKUP(E276,[2]Hoja2!F210:G233,2,FALSE),"")</f>
        <v/>
      </c>
      <c r="G276" s="102" t="s">
        <v>112</v>
      </c>
      <c r="H276" s="45" t="s">
        <v>554</v>
      </c>
      <c r="I276" s="45" t="s">
        <v>555</v>
      </c>
      <c r="J276" s="45" t="s">
        <v>92</v>
      </c>
      <c r="K276" s="55" t="s">
        <v>569</v>
      </c>
      <c r="L276" s="79" t="s">
        <v>94</v>
      </c>
      <c r="M276" s="82" t="s">
        <v>570</v>
      </c>
      <c r="N276" s="79" t="s">
        <v>99</v>
      </c>
      <c r="O276" s="79" t="s">
        <v>99</v>
      </c>
      <c r="P276" s="79" t="s">
        <v>173</v>
      </c>
      <c r="Q276" s="82" t="s">
        <v>97</v>
      </c>
      <c r="R276" s="79" t="s">
        <v>56</v>
      </c>
      <c r="S276" s="52">
        <f t="shared" si="20"/>
        <v>8359189.0677271904</v>
      </c>
      <c r="T276" s="52">
        <v>1194169.8668181701</v>
      </c>
      <c r="U276" s="52">
        <f t="shared" si="21"/>
        <v>8359189.0677271904</v>
      </c>
      <c r="V276" s="79" t="s">
        <v>50</v>
      </c>
      <c r="W276" s="79" t="s">
        <v>557</v>
      </c>
      <c r="X276" s="82" t="s">
        <v>571</v>
      </c>
      <c r="Y276" s="82" t="s">
        <v>559</v>
      </c>
      <c r="Z276" s="53" t="s">
        <v>560</v>
      </c>
      <c r="AA276" s="54" t="s">
        <v>55</v>
      </c>
      <c r="AB276" s="1" t="str">
        <f>VLOOKUP(B276,[1]Hoja2!$A$2:$B$10,2,FALSE)</f>
        <v>DIMEN2A</v>
      </c>
      <c r="AC276" s="1" t="str">
        <f t="shared" si="22"/>
        <v>PROY2</v>
      </c>
      <c r="AD276" s="1" t="str">
        <f t="shared" si="23"/>
        <v>PROY2PROD2203022</v>
      </c>
      <c r="AE276" s="1" t="str">
        <f t="shared" si="24"/>
        <v>PROY2MHCP</v>
      </c>
    </row>
    <row r="277" spans="1:31" ht="60" customHeight="1">
      <c r="A277" s="43">
        <v>266</v>
      </c>
      <c r="B277" s="44" t="s">
        <v>551</v>
      </c>
      <c r="C277" s="45" t="s">
        <v>552</v>
      </c>
      <c r="D277" s="45" t="s">
        <v>37</v>
      </c>
      <c r="E277" s="45" t="s">
        <v>553</v>
      </c>
      <c r="F277" s="102" t="str">
        <f>IFERROR(VLOOKUP(E277,[2]Hoja2!F210:G233,2,FALSE),"")</f>
        <v/>
      </c>
      <c r="G277" s="102" t="s">
        <v>112</v>
      </c>
      <c r="H277" s="45" t="s">
        <v>554</v>
      </c>
      <c r="I277" s="45" t="s">
        <v>555</v>
      </c>
      <c r="J277" s="45" t="s">
        <v>92</v>
      </c>
      <c r="K277" s="55" t="s">
        <v>572</v>
      </c>
      <c r="L277" s="79" t="s">
        <v>94</v>
      </c>
      <c r="M277" s="82" t="s">
        <v>573</v>
      </c>
      <c r="N277" s="79" t="s">
        <v>64</v>
      </c>
      <c r="O277" s="79" t="s">
        <v>64</v>
      </c>
      <c r="P277" s="79" t="s">
        <v>96</v>
      </c>
      <c r="Q277" s="82" t="s">
        <v>97</v>
      </c>
      <c r="R277" s="79" t="s">
        <v>49</v>
      </c>
      <c r="S277" s="52">
        <f t="shared" si="20"/>
        <v>30176000</v>
      </c>
      <c r="T277" s="52">
        <v>7544000</v>
      </c>
      <c r="U277" s="52">
        <f t="shared" si="21"/>
        <v>30176000</v>
      </c>
      <c r="V277" s="79" t="s">
        <v>50</v>
      </c>
      <c r="W277" s="79" t="s">
        <v>557</v>
      </c>
      <c r="X277" s="82" t="s">
        <v>571</v>
      </c>
      <c r="Y277" s="82" t="s">
        <v>559</v>
      </c>
      <c r="Z277" s="53" t="s">
        <v>560</v>
      </c>
      <c r="AA277" s="54" t="s">
        <v>55</v>
      </c>
      <c r="AB277" s="1" t="str">
        <f>VLOOKUP(B277,[1]Hoja2!$A$2:$B$10,2,FALSE)</f>
        <v>DIMEN2A</v>
      </c>
      <c r="AC277" s="1" t="str">
        <f t="shared" si="22"/>
        <v>PROY2</v>
      </c>
      <c r="AD277" s="1" t="str">
        <f t="shared" si="23"/>
        <v>PROY2PROD2203022</v>
      </c>
      <c r="AE277" s="1" t="str">
        <f t="shared" si="24"/>
        <v>PROY2MHCP</v>
      </c>
    </row>
    <row r="278" spans="1:31" ht="60" customHeight="1">
      <c r="A278" s="43">
        <v>267</v>
      </c>
      <c r="B278" s="44" t="s">
        <v>551</v>
      </c>
      <c r="C278" s="45" t="s">
        <v>552</v>
      </c>
      <c r="D278" s="45" t="s">
        <v>37</v>
      </c>
      <c r="E278" s="45" t="s">
        <v>553</v>
      </c>
      <c r="F278" s="102" t="str">
        <f>IFERROR(VLOOKUP(E278,[2]Hoja2!F211:G234,2,FALSE),"")</f>
        <v/>
      </c>
      <c r="G278" s="102" t="s">
        <v>112</v>
      </c>
      <c r="H278" s="45" t="s">
        <v>554</v>
      </c>
      <c r="I278" s="45" t="s">
        <v>555</v>
      </c>
      <c r="J278" s="45" t="s">
        <v>92</v>
      </c>
      <c r="K278" s="55" t="s">
        <v>572</v>
      </c>
      <c r="L278" s="79" t="s">
        <v>94</v>
      </c>
      <c r="M278" s="82" t="s">
        <v>574</v>
      </c>
      <c r="N278" s="79" t="s">
        <v>99</v>
      </c>
      <c r="O278" s="79" t="s">
        <v>99</v>
      </c>
      <c r="P278" s="79" t="s">
        <v>100</v>
      </c>
      <c r="Q278" s="82" t="s">
        <v>97</v>
      </c>
      <c r="R278" s="79" t="s">
        <v>49</v>
      </c>
      <c r="S278" s="52">
        <f t="shared" si="20"/>
        <v>56580000</v>
      </c>
      <c r="T278" s="52">
        <v>7544000</v>
      </c>
      <c r="U278" s="52">
        <f t="shared" si="21"/>
        <v>56580000</v>
      </c>
      <c r="V278" s="79" t="s">
        <v>50</v>
      </c>
      <c r="W278" s="79" t="s">
        <v>557</v>
      </c>
      <c r="X278" s="82" t="s">
        <v>571</v>
      </c>
      <c r="Y278" s="82" t="s">
        <v>559</v>
      </c>
      <c r="Z278" s="53" t="s">
        <v>560</v>
      </c>
      <c r="AA278" s="54" t="s">
        <v>55</v>
      </c>
      <c r="AB278" s="1" t="str">
        <f>VLOOKUP(B278,[1]Hoja2!$A$2:$B$10,2,FALSE)</f>
        <v>DIMEN2A</v>
      </c>
      <c r="AC278" s="1" t="str">
        <f t="shared" si="22"/>
        <v>PROY2</v>
      </c>
      <c r="AD278" s="1" t="str">
        <f t="shared" si="23"/>
        <v>PROY2PROD2203022</v>
      </c>
      <c r="AE278" s="1" t="str">
        <f t="shared" si="24"/>
        <v>PROY2MHCP</v>
      </c>
    </row>
    <row r="279" spans="1:31" ht="60" customHeight="1">
      <c r="A279" s="43">
        <v>268</v>
      </c>
      <c r="B279" s="44" t="s">
        <v>551</v>
      </c>
      <c r="C279" s="45" t="s">
        <v>552</v>
      </c>
      <c r="D279" s="45" t="s">
        <v>37</v>
      </c>
      <c r="E279" s="45" t="s">
        <v>553</v>
      </c>
      <c r="F279" s="102" t="str">
        <f>IFERROR(VLOOKUP(E279,[2]Hoja2!F211:G234,2,FALSE),"")</f>
        <v/>
      </c>
      <c r="G279" s="102" t="s">
        <v>112</v>
      </c>
      <c r="H279" s="45" t="s">
        <v>554</v>
      </c>
      <c r="I279" s="45" t="s">
        <v>555</v>
      </c>
      <c r="J279" s="45" t="s">
        <v>92</v>
      </c>
      <c r="K279" s="55" t="s">
        <v>575</v>
      </c>
      <c r="L279" s="79" t="s">
        <v>94</v>
      </c>
      <c r="M279" s="82" t="s">
        <v>576</v>
      </c>
      <c r="N279" s="79" t="s">
        <v>64</v>
      </c>
      <c r="O279" s="79" t="s">
        <v>64</v>
      </c>
      <c r="P279" s="79" t="s">
        <v>96</v>
      </c>
      <c r="Q279" s="82" t="s">
        <v>97</v>
      </c>
      <c r="R279" s="79" t="s">
        <v>56</v>
      </c>
      <c r="S279" s="52">
        <f t="shared" si="20"/>
        <v>23192000</v>
      </c>
      <c r="T279" s="52">
        <v>5798000</v>
      </c>
      <c r="U279" s="52">
        <f t="shared" si="21"/>
        <v>23192000</v>
      </c>
      <c r="V279" s="79" t="s">
        <v>50</v>
      </c>
      <c r="W279" s="79" t="s">
        <v>557</v>
      </c>
      <c r="X279" s="82" t="s">
        <v>571</v>
      </c>
      <c r="Y279" s="82" t="s">
        <v>559</v>
      </c>
      <c r="Z279" s="53" t="s">
        <v>560</v>
      </c>
      <c r="AA279" s="54" t="s">
        <v>55</v>
      </c>
      <c r="AB279" s="1" t="str">
        <f>VLOOKUP(B279,[1]Hoja2!$A$2:$B$10,2,FALSE)</f>
        <v>DIMEN2A</v>
      </c>
      <c r="AC279" s="1" t="str">
        <f t="shared" si="22"/>
        <v>PROY2</v>
      </c>
      <c r="AD279" s="1" t="str">
        <f t="shared" si="23"/>
        <v>PROY2PROD2203022</v>
      </c>
      <c r="AE279" s="1" t="str">
        <f t="shared" si="24"/>
        <v>PROY2MHCP</v>
      </c>
    </row>
    <row r="280" spans="1:31" ht="60" customHeight="1">
      <c r="A280" s="43">
        <v>269</v>
      </c>
      <c r="B280" s="44" t="s">
        <v>551</v>
      </c>
      <c r="C280" s="45" t="s">
        <v>552</v>
      </c>
      <c r="D280" s="45" t="s">
        <v>37</v>
      </c>
      <c r="E280" s="45" t="s">
        <v>553</v>
      </c>
      <c r="F280" s="102" t="str">
        <f>IFERROR(VLOOKUP(E280,[2]Hoja2!F212:G235,2,FALSE),"")</f>
        <v/>
      </c>
      <c r="G280" s="102" t="s">
        <v>112</v>
      </c>
      <c r="H280" s="45" t="s">
        <v>554</v>
      </c>
      <c r="I280" s="45" t="s">
        <v>555</v>
      </c>
      <c r="J280" s="45" t="s">
        <v>92</v>
      </c>
      <c r="K280" s="55" t="s">
        <v>575</v>
      </c>
      <c r="L280" s="79" t="s">
        <v>94</v>
      </c>
      <c r="M280" s="82" t="s">
        <v>577</v>
      </c>
      <c r="N280" s="79" t="s">
        <v>99</v>
      </c>
      <c r="O280" s="79" t="s">
        <v>99</v>
      </c>
      <c r="P280" s="79" t="s">
        <v>100</v>
      </c>
      <c r="Q280" s="82" t="s">
        <v>97</v>
      </c>
      <c r="R280" s="79" t="s">
        <v>56</v>
      </c>
      <c r="S280" s="52">
        <f t="shared" si="20"/>
        <v>43485000</v>
      </c>
      <c r="T280" s="52">
        <v>5798000</v>
      </c>
      <c r="U280" s="52">
        <f t="shared" si="21"/>
        <v>43485000</v>
      </c>
      <c r="V280" s="79" t="s">
        <v>50</v>
      </c>
      <c r="W280" s="79" t="s">
        <v>557</v>
      </c>
      <c r="X280" s="82" t="s">
        <v>571</v>
      </c>
      <c r="Y280" s="82" t="s">
        <v>559</v>
      </c>
      <c r="Z280" s="53" t="s">
        <v>560</v>
      </c>
      <c r="AA280" s="54" t="s">
        <v>55</v>
      </c>
      <c r="AB280" s="1" t="str">
        <f>VLOOKUP(B280,[1]Hoja2!$A$2:$B$10,2,FALSE)</f>
        <v>DIMEN2A</v>
      </c>
      <c r="AC280" s="1" t="str">
        <f t="shared" si="22"/>
        <v>PROY2</v>
      </c>
      <c r="AD280" s="1" t="str">
        <f t="shared" si="23"/>
        <v>PROY2PROD2203022</v>
      </c>
      <c r="AE280" s="1" t="str">
        <f t="shared" si="24"/>
        <v>PROY2MHCP</v>
      </c>
    </row>
    <row r="281" spans="1:31" ht="60" customHeight="1">
      <c r="A281" s="43">
        <v>270</v>
      </c>
      <c r="B281" s="44" t="s">
        <v>551</v>
      </c>
      <c r="C281" s="45" t="s">
        <v>552</v>
      </c>
      <c r="D281" s="45" t="s">
        <v>37</v>
      </c>
      <c r="E281" s="45" t="s">
        <v>553</v>
      </c>
      <c r="F281" s="102" t="str">
        <f>IFERROR(VLOOKUP(E281,[2]Hoja2!F212:G235,2,FALSE),"")</f>
        <v/>
      </c>
      <c r="G281" s="102" t="s">
        <v>112</v>
      </c>
      <c r="H281" s="45" t="s">
        <v>554</v>
      </c>
      <c r="I281" s="45" t="s">
        <v>555</v>
      </c>
      <c r="J281" s="45" t="s">
        <v>92</v>
      </c>
      <c r="K281" s="55" t="s">
        <v>578</v>
      </c>
      <c r="L281" s="79" t="s">
        <v>94</v>
      </c>
      <c r="M281" s="82" t="s">
        <v>579</v>
      </c>
      <c r="N281" s="79" t="s">
        <v>64</v>
      </c>
      <c r="O281" s="79" t="s">
        <v>64</v>
      </c>
      <c r="P281" s="79" t="s">
        <v>96</v>
      </c>
      <c r="Q281" s="82" t="s">
        <v>97</v>
      </c>
      <c r="R281" s="79" t="s">
        <v>56</v>
      </c>
      <c r="S281" s="52">
        <f t="shared" si="20"/>
        <v>18200000</v>
      </c>
      <c r="T281" s="52">
        <v>4550000</v>
      </c>
      <c r="U281" s="52">
        <f t="shared" si="21"/>
        <v>18200000</v>
      </c>
      <c r="V281" s="79" t="s">
        <v>50</v>
      </c>
      <c r="W281" s="79" t="s">
        <v>557</v>
      </c>
      <c r="X281" s="82" t="s">
        <v>571</v>
      </c>
      <c r="Y281" s="82" t="s">
        <v>559</v>
      </c>
      <c r="Z281" s="53" t="s">
        <v>560</v>
      </c>
      <c r="AA281" s="54" t="s">
        <v>55</v>
      </c>
      <c r="AB281" s="1" t="str">
        <f>VLOOKUP(B281,[1]Hoja2!$A$2:$B$10,2,FALSE)</f>
        <v>DIMEN2A</v>
      </c>
      <c r="AC281" s="1" t="str">
        <f t="shared" si="22"/>
        <v>PROY2</v>
      </c>
      <c r="AD281" s="1" t="str">
        <f t="shared" si="23"/>
        <v>PROY2PROD2203022</v>
      </c>
      <c r="AE281" s="1" t="str">
        <f t="shared" si="24"/>
        <v>PROY2MHCP</v>
      </c>
    </row>
    <row r="282" spans="1:31" ht="60" customHeight="1">
      <c r="A282" s="43">
        <v>271</v>
      </c>
      <c r="B282" s="44" t="s">
        <v>551</v>
      </c>
      <c r="C282" s="45" t="s">
        <v>552</v>
      </c>
      <c r="D282" s="45" t="s">
        <v>37</v>
      </c>
      <c r="E282" s="45" t="s">
        <v>553</v>
      </c>
      <c r="F282" s="102" t="str">
        <f>IFERROR(VLOOKUP(E282,[2]Hoja2!F213:G236,2,FALSE),"")</f>
        <v/>
      </c>
      <c r="G282" s="102" t="s">
        <v>112</v>
      </c>
      <c r="H282" s="45" t="s">
        <v>554</v>
      </c>
      <c r="I282" s="45" t="s">
        <v>555</v>
      </c>
      <c r="J282" s="45" t="s">
        <v>92</v>
      </c>
      <c r="K282" s="55" t="s">
        <v>578</v>
      </c>
      <c r="L282" s="79" t="s">
        <v>94</v>
      </c>
      <c r="M282" s="82" t="s">
        <v>580</v>
      </c>
      <c r="N282" s="79" t="s">
        <v>99</v>
      </c>
      <c r="O282" s="79" t="s">
        <v>99</v>
      </c>
      <c r="P282" s="79" t="s">
        <v>100</v>
      </c>
      <c r="Q282" s="82" t="s">
        <v>97</v>
      </c>
      <c r="R282" s="79" t="s">
        <v>56</v>
      </c>
      <c r="S282" s="52">
        <f t="shared" si="20"/>
        <v>34125000</v>
      </c>
      <c r="T282" s="52">
        <v>4550000</v>
      </c>
      <c r="U282" s="52">
        <f t="shared" si="21"/>
        <v>34125000</v>
      </c>
      <c r="V282" s="79" t="s">
        <v>50</v>
      </c>
      <c r="W282" s="79" t="s">
        <v>557</v>
      </c>
      <c r="X282" s="82" t="s">
        <v>571</v>
      </c>
      <c r="Y282" s="82" t="s">
        <v>559</v>
      </c>
      <c r="Z282" s="53" t="s">
        <v>560</v>
      </c>
      <c r="AA282" s="54" t="s">
        <v>55</v>
      </c>
      <c r="AB282" s="1" t="str">
        <f>VLOOKUP(B282,[1]Hoja2!$A$2:$B$10,2,FALSE)</f>
        <v>DIMEN2A</v>
      </c>
      <c r="AC282" s="1" t="str">
        <f t="shared" si="22"/>
        <v>PROY2</v>
      </c>
      <c r="AD282" s="1" t="str">
        <f t="shared" si="23"/>
        <v>PROY2PROD2203022</v>
      </c>
      <c r="AE282" s="1" t="str">
        <f t="shared" si="24"/>
        <v>PROY2MHCP</v>
      </c>
    </row>
    <row r="283" spans="1:31" ht="60" customHeight="1">
      <c r="A283" s="43">
        <v>272</v>
      </c>
      <c r="B283" s="44" t="s">
        <v>551</v>
      </c>
      <c r="C283" s="45" t="s">
        <v>552</v>
      </c>
      <c r="D283" s="45" t="s">
        <v>37</v>
      </c>
      <c r="E283" s="45" t="s">
        <v>553</v>
      </c>
      <c r="F283" s="102" t="str">
        <f>IFERROR(VLOOKUP(E283,[2]Hoja2!F213:G236,2,FALSE),"")</f>
        <v/>
      </c>
      <c r="G283" s="102" t="s">
        <v>112</v>
      </c>
      <c r="H283" s="45" t="s">
        <v>554</v>
      </c>
      <c r="I283" s="45" t="s">
        <v>555</v>
      </c>
      <c r="J283" s="45" t="s">
        <v>92</v>
      </c>
      <c r="K283" s="55" t="s">
        <v>581</v>
      </c>
      <c r="L283" s="79" t="s">
        <v>94</v>
      </c>
      <c r="M283" s="82" t="s">
        <v>582</v>
      </c>
      <c r="N283" s="79" t="s">
        <v>64</v>
      </c>
      <c r="O283" s="79" t="s">
        <v>64</v>
      </c>
      <c r="P283" s="79" t="s">
        <v>96</v>
      </c>
      <c r="Q283" s="82" t="s">
        <v>97</v>
      </c>
      <c r="R283" s="79" t="s">
        <v>56</v>
      </c>
      <c r="S283" s="52">
        <f t="shared" si="20"/>
        <v>13600000</v>
      </c>
      <c r="T283" s="52">
        <v>3400000</v>
      </c>
      <c r="U283" s="52">
        <f t="shared" si="21"/>
        <v>13600000</v>
      </c>
      <c r="V283" s="79" t="s">
        <v>50</v>
      </c>
      <c r="W283" s="79" t="s">
        <v>557</v>
      </c>
      <c r="X283" s="82" t="s">
        <v>571</v>
      </c>
      <c r="Y283" s="82" t="s">
        <v>559</v>
      </c>
      <c r="Z283" s="53" t="s">
        <v>560</v>
      </c>
      <c r="AA283" s="54" t="s">
        <v>55</v>
      </c>
      <c r="AB283" s="1" t="str">
        <f>VLOOKUP(B283,[1]Hoja2!$A$2:$B$10,2,FALSE)</f>
        <v>DIMEN2A</v>
      </c>
      <c r="AC283" s="1" t="str">
        <f t="shared" si="22"/>
        <v>PROY2</v>
      </c>
      <c r="AD283" s="1" t="str">
        <f t="shared" si="23"/>
        <v>PROY2PROD2203022</v>
      </c>
      <c r="AE283" s="1" t="str">
        <f t="shared" si="24"/>
        <v>PROY2MHCP</v>
      </c>
    </row>
    <row r="284" spans="1:31" ht="60" customHeight="1">
      <c r="A284" s="43">
        <v>273</v>
      </c>
      <c r="B284" s="44" t="s">
        <v>551</v>
      </c>
      <c r="C284" s="45" t="s">
        <v>552</v>
      </c>
      <c r="D284" s="45" t="s">
        <v>37</v>
      </c>
      <c r="E284" s="45" t="s">
        <v>553</v>
      </c>
      <c r="F284" s="102" t="str">
        <f>IFERROR(VLOOKUP(E284,[2]Hoja2!F214:G237,2,FALSE),"")</f>
        <v/>
      </c>
      <c r="G284" s="102" t="s">
        <v>112</v>
      </c>
      <c r="H284" s="45" t="s">
        <v>554</v>
      </c>
      <c r="I284" s="45" t="s">
        <v>555</v>
      </c>
      <c r="J284" s="45" t="s">
        <v>92</v>
      </c>
      <c r="K284" s="55" t="s">
        <v>581</v>
      </c>
      <c r="L284" s="79" t="s">
        <v>94</v>
      </c>
      <c r="M284" s="82" t="s">
        <v>583</v>
      </c>
      <c r="N284" s="79" t="s">
        <v>99</v>
      </c>
      <c r="O284" s="79" t="s">
        <v>99</v>
      </c>
      <c r="P284" s="79" t="s">
        <v>100</v>
      </c>
      <c r="Q284" s="82" t="s">
        <v>97</v>
      </c>
      <c r="R284" s="79" t="s">
        <v>56</v>
      </c>
      <c r="S284" s="52">
        <f t="shared" si="20"/>
        <v>25500000</v>
      </c>
      <c r="T284" s="52">
        <v>3400000</v>
      </c>
      <c r="U284" s="52">
        <f t="shared" si="21"/>
        <v>25500000</v>
      </c>
      <c r="V284" s="79" t="s">
        <v>50</v>
      </c>
      <c r="W284" s="79" t="s">
        <v>557</v>
      </c>
      <c r="X284" s="82" t="s">
        <v>571</v>
      </c>
      <c r="Y284" s="82" t="s">
        <v>559</v>
      </c>
      <c r="Z284" s="53" t="s">
        <v>560</v>
      </c>
      <c r="AA284" s="54" t="s">
        <v>55</v>
      </c>
      <c r="AB284" s="1" t="str">
        <f>VLOOKUP(B284,[1]Hoja2!$A$2:$B$10,2,FALSE)</f>
        <v>DIMEN2A</v>
      </c>
      <c r="AC284" s="1" t="str">
        <f t="shared" si="22"/>
        <v>PROY2</v>
      </c>
      <c r="AD284" s="1" t="str">
        <f t="shared" si="23"/>
        <v>PROY2PROD2203022</v>
      </c>
      <c r="AE284" s="1" t="str">
        <f t="shared" si="24"/>
        <v>PROY2MHCP</v>
      </c>
    </row>
    <row r="285" spans="1:31" ht="60" customHeight="1">
      <c r="A285" s="43">
        <v>274</v>
      </c>
      <c r="B285" s="44" t="s">
        <v>551</v>
      </c>
      <c r="C285" s="45" t="s">
        <v>552</v>
      </c>
      <c r="D285" s="45" t="s">
        <v>37</v>
      </c>
      <c r="E285" s="45" t="s">
        <v>553</v>
      </c>
      <c r="F285" s="102" t="str">
        <f>IFERROR(VLOOKUP(E285,[2]Hoja2!F214:G237,2,FALSE),"")</f>
        <v/>
      </c>
      <c r="G285" s="102" t="s">
        <v>112</v>
      </c>
      <c r="H285" s="45" t="s">
        <v>554</v>
      </c>
      <c r="I285" s="45" t="s">
        <v>555</v>
      </c>
      <c r="J285" s="45" t="s">
        <v>92</v>
      </c>
      <c r="K285" s="55" t="s">
        <v>584</v>
      </c>
      <c r="L285" s="79" t="s">
        <v>94</v>
      </c>
      <c r="M285" s="82" t="s">
        <v>585</v>
      </c>
      <c r="N285" s="79" t="s">
        <v>64</v>
      </c>
      <c r="O285" s="79" t="s">
        <v>64</v>
      </c>
      <c r="P285" s="79" t="s">
        <v>96</v>
      </c>
      <c r="Q285" s="82" t="s">
        <v>97</v>
      </c>
      <c r="R285" s="79" t="s">
        <v>56</v>
      </c>
      <c r="S285" s="52">
        <f t="shared" si="20"/>
        <v>15019200</v>
      </c>
      <c r="T285" s="52">
        <v>3754800</v>
      </c>
      <c r="U285" s="52">
        <f t="shared" si="21"/>
        <v>15019200</v>
      </c>
      <c r="V285" s="79" t="s">
        <v>50</v>
      </c>
      <c r="W285" s="79" t="s">
        <v>557</v>
      </c>
      <c r="X285" s="82" t="s">
        <v>571</v>
      </c>
      <c r="Y285" s="82" t="s">
        <v>559</v>
      </c>
      <c r="Z285" s="53" t="s">
        <v>560</v>
      </c>
      <c r="AA285" s="54" t="s">
        <v>55</v>
      </c>
      <c r="AB285" s="1" t="str">
        <f>VLOOKUP(B285,[1]Hoja2!$A$2:$B$10,2,FALSE)</f>
        <v>DIMEN2A</v>
      </c>
      <c r="AC285" s="1" t="str">
        <f t="shared" si="22"/>
        <v>PROY2</v>
      </c>
      <c r="AD285" s="1" t="str">
        <f t="shared" si="23"/>
        <v>PROY2PROD2203022</v>
      </c>
      <c r="AE285" s="1" t="str">
        <f t="shared" si="24"/>
        <v>PROY2MHCP</v>
      </c>
    </row>
    <row r="286" spans="1:31" ht="60" customHeight="1">
      <c r="A286" s="43">
        <v>275</v>
      </c>
      <c r="B286" s="44" t="s">
        <v>551</v>
      </c>
      <c r="C286" s="45" t="s">
        <v>552</v>
      </c>
      <c r="D286" s="45" t="s">
        <v>37</v>
      </c>
      <c r="E286" s="45" t="s">
        <v>553</v>
      </c>
      <c r="F286" s="102" t="str">
        <f>IFERROR(VLOOKUP(E286,[2]Hoja2!F215:G238,2,FALSE),"")</f>
        <v/>
      </c>
      <c r="G286" s="102" t="s">
        <v>112</v>
      </c>
      <c r="H286" s="45" t="s">
        <v>554</v>
      </c>
      <c r="I286" s="45" t="s">
        <v>555</v>
      </c>
      <c r="J286" s="45" t="s">
        <v>92</v>
      </c>
      <c r="K286" s="55" t="s">
        <v>584</v>
      </c>
      <c r="L286" s="79" t="s">
        <v>94</v>
      </c>
      <c r="M286" s="82" t="s">
        <v>585</v>
      </c>
      <c r="N286" s="79" t="s">
        <v>99</v>
      </c>
      <c r="O286" s="79" t="s">
        <v>99</v>
      </c>
      <c r="P286" s="79" t="s">
        <v>173</v>
      </c>
      <c r="Q286" s="82" t="s">
        <v>97</v>
      </c>
      <c r="R286" s="79" t="s">
        <v>56</v>
      </c>
      <c r="S286" s="52">
        <f t="shared" si="20"/>
        <v>26283600</v>
      </c>
      <c r="T286" s="52">
        <v>3754800</v>
      </c>
      <c r="U286" s="52">
        <f t="shared" si="21"/>
        <v>26283600</v>
      </c>
      <c r="V286" s="79" t="s">
        <v>50</v>
      </c>
      <c r="W286" s="79" t="s">
        <v>557</v>
      </c>
      <c r="X286" s="82" t="s">
        <v>571</v>
      </c>
      <c r="Y286" s="82" t="s">
        <v>559</v>
      </c>
      <c r="Z286" s="53" t="s">
        <v>560</v>
      </c>
      <c r="AA286" s="54" t="s">
        <v>55</v>
      </c>
      <c r="AB286" s="1" t="str">
        <f>VLOOKUP(B286,[1]Hoja2!$A$2:$B$10,2,FALSE)</f>
        <v>DIMEN2A</v>
      </c>
      <c r="AC286" s="1" t="str">
        <f t="shared" si="22"/>
        <v>PROY2</v>
      </c>
      <c r="AD286" s="1" t="str">
        <f t="shared" si="23"/>
        <v>PROY2PROD2203022</v>
      </c>
      <c r="AE286" s="1" t="str">
        <f t="shared" si="24"/>
        <v>PROY2MHCP</v>
      </c>
    </row>
    <row r="287" spans="1:31" ht="60" customHeight="1">
      <c r="A287" s="43">
        <v>276</v>
      </c>
      <c r="B287" s="44" t="s">
        <v>551</v>
      </c>
      <c r="C287" s="45" t="s">
        <v>552</v>
      </c>
      <c r="D287" s="45" t="s">
        <v>37</v>
      </c>
      <c r="E287" s="45" t="s">
        <v>553</v>
      </c>
      <c r="F287" s="102" t="str">
        <f>IFERROR(VLOOKUP(E287,[2]Hoja2!F215:G238,2,FALSE),"")</f>
        <v/>
      </c>
      <c r="G287" s="102" t="s">
        <v>112</v>
      </c>
      <c r="H287" s="45" t="s">
        <v>554</v>
      </c>
      <c r="I287" s="45" t="s">
        <v>555</v>
      </c>
      <c r="J287" s="45" t="s">
        <v>92</v>
      </c>
      <c r="K287" s="55" t="s">
        <v>586</v>
      </c>
      <c r="L287" s="79" t="s">
        <v>94</v>
      </c>
      <c r="M287" s="82" t="s">
        <v>587</v>
      </c>
      <c r="N287" s="79" t="s">
        <v>46</v>
      </c>
      <c r="O287" s="79" t="s">
        <v>46</v>
      </c>
      <c r="P287" s="79" t="s">
        <v>96</v>
      </c>
      <c r="Q287" s="82" t="s">
        <v>97</v>
      </c>
      <c r="R287" s="79" t="s">
        <v>56</v>
      </c>
      <c r="S287" s="52">
        <v>11780000</v>
      </c>
      <c r="T287" s="52">
        <v>3500000</v>
      </c>
      <c r="U287" s="52">
        <f>+S287</f>
        <v>11780000</v>
      </c>
      <c r="V287" s="79" t="s">
        <v>50</v>
      </c>
      <c r="W287" s="79" t="s">
        <v>557</v>
      </c>
      <c r="X287" s="82" t="s">
        <v>571</v>
      </c>
      <c r="Y287" s="82" t="s">
        <v>559</v>
      </c>
      <c r="Z287" s="53" t="s">
        <v>560</v>
      </c>
      <c r="AA287" s="54" t="s">
        <v>55</v>
      </c>
      <c r="AB287" s="1" t="str">
        <f>VLOOKUP(B287,[1]Hoja2!$A$2:$B$10,2,FALSE)</f>
        <v>DIMEN2A</v>
      </c>
      <c r="AC287" s="1" t="str">
        <f t="shared" si="22"/>
        <v>PROY2</v>
      </c>
      <c r="AD287" s="1" t="str">
        <f t="shared" si="23"/>
        <v>PROY2PROD2203022</v>
      </c>
      <c r="AE287" s="1" t="str">
        <f t="shared" si="24"/>
        <v>PROY2MHCP</v>
      </c>
    </row>
    <row r="288" spans="1:31" ht="60" customHeight="1">
      <c r="A288" s="43">
        <v>277</v>
      </c>
      <c r="B288" s="44" t="s">
        <v>551</v>
      </c>
      <c r="C288" s="45" t="s">
        <v>552</v>
      </c>
      <c r="D288" s="45" t="s">
        <v>37</v>
      </c>
      <c r="E288" s="45" t="s">
        <v>553</v>
      </c>
      <c r="F288" s="102" t="str">
        <f>IFERROR(VLOOKUP(E288,[2]Hoja2!F216:G239,2,FALSE),"")</f>
        <v/>
      </c>
      <c r="G288" s="102" t="s">
        <v>112</v>
      </c>
      <c r="H288" s="45" t="s">
        <v>554</v>
      </c>
      <c r="I288" s="45" t="s">
        <v>555</v>
      </c>
      <c r="J288" s="45" t="s">
        <v>92</v>
      </c>
      <c r="K288" s="55" t="s">
        <v>588</v>
      </c>
      <c r="L288" s="79" t="s">
        <v>94</v>
      </c>
      <c r="M288" s="82" t="s">
        <v>589</v>
      </c>
      <c r="N288" s="79" t="s">
        <v>64</v>
      </c>
      <c r="O288" s="79" t="s">
        <v>64</v>
      </c>
      <c r="P288" s="79" t="s">
        <v>96</v>
      </c>
      <c r="Q288" s="82" t="s">
        <v>97</v>
      </c>
      <c r="R288" s="79" t="s">
        <v>56</v>
      </c>
      <c r="S288" s="52">
        <f t="shared" si="20"/>
        <v>13600000</v>
      </c>
      <c r="T288" s="52">
        <v>3400000</v>
      </c>
      <c r="U288" s="52">
        <f t="shared" si="21"/>
        <v>13600000</v>
      </c>
      <c r="V288" s="79" t="s">
        <v>50</v>
      </c>
      <c r="W288" s="79" t="s">
        <v>557</v>
      </c>
      <c r="X288" s="82" t="s">
        <v>571</v>
      </c>
      <c r="Y288" s="82" t="s">
        <v>559</v>
      </c>
      <c r="Z288" s="53" t="s">
        <v>560</v>
      </c>
      <c r="AA288" s="54" t="s">
        <v>55</v>
      </c>
      <c r="AB288" s="1" t="str">
        <f>VLOOKUP(B288,[1]Hoja2!$A$2:$B$10,2,FALSE)</f>
        <v>DIMEN2A</v>
      </c>
      <c r="AC288" s="1" t="str">
        <f t="shared" si="22"/>
        <v>PROY2</v>
      </c>
      <c r="AD288" s="1" t="str">
        <f t="shared" si="23"/>
        <v>PROY2PROD2203022</v>
      </c>
      <c r="AE288" s="1" t="str">
        <f t="shared" si="24"/>
        <v>PROY2MHCP</v>
      </c>
    </row>
    <row r="289" spans="1:31" ht="60" customHeight="1">
      <c r="A289" s="43">
        <v>278</v>
      </c>
      <c r="B289" s="44" t="s">
        <v>551</v>
      </c>
      <c r="C289" s="45" t="s">
        <v>552</v>
      </c>
      <c r="D289" s="45" t="s">
        <v>37</v>
      </c>
      <c r="E289" s="45" t="s">
        <v>553</v>
      </c>
      <c r="F289" s="102" t="str">
        <f>IFERROR(VLOOKUP(E289,[2]Hoja2!F217:G240,2,FALSE),"")</f>
        <v/>
      </c>
      <c r="G289" s="102" t="s">
        <v>112</v>
      </c>
      <c r="H289" s="45" t="s">
        <v>554</v>
      </c>
      <c r="I289" s="45" t="s">
        <v>555</v>
      </c>
      <c r="J289" s="45" t="s">
        <v>92</v>
      </c>
      <c r="K289" s="55" t="s">
        <v>588</v>
      </c>
      <c r="L289" s="79" t="s">
        <v>94</v>
      </c>
      <c r="M289" s="82" t="s">
        <v>589</v>
      </c>
      <c r="N289" s="79" t="s">
        <v>99</v>
      </c>
      <c r="O289" s="79" t="s">
        <v>99</v>
      </c>
      <c r="P289" s="79" t="s">
        <v>470</v>
      </c>
      <c r="Q289" s="82" t="s">
        <v>97</v>
      </c>
      <c r="R289" s="79" t="s">
        <v>56</v>
      </c>
      <c r="S289" s="52">
        <f t="shared" si="20"/>
        <v>20400000</v>
      </c>
      <c r="T289" s="52">
        <v>3400000</v>
      </c>
      <c r="U289" s="52">
        <f t="shared" si="21"/>
        <v>20400000</v>
      </c>
      <c r="V289" s="79" t="s">
        <v>50</v>
      </c>
      <c r="W289" s="79" t="s">
        <v>557</v>
      </c>
      <c r="X289" s="82" t="s">
        <v>571</v>
      </c>
      <c r="Y289" s="82" t="s">
        <v>559</v>
      </c>
      <c r="Z289" s="53" t="s">
        <v>560</v>
      </c>
      <c r="AA289" s="54" t="s">
        <v>55</v>
      </c>
      <c r="AB289" s="1" t="str">
        <f>VLOOKUP(B289,[1]Hoja2!$A$2:$B$10,2,FALSE)</f>
        <v>DIMEN2A</v>
      </c>
      <c r="AC289" s="1" t="str">
        <f t="shared" si="22"/>
        <v>PROY2</v>
      </c>
      <c r="AD289" s="1" t="str">
        <f t="shared" si="23"/>
        <v>PROY2PROD2203022</v>
      </c>
      <c r="AE289" s="1" t="str">
        <f t="shared" si="24"/>
        <v>PROY2MHCP</v>
      </c>
    </row>
    <row r="290" spans="1:31" ht="60" customHeight="1">
      <c r="A290" s="43">
        <v>279</v>
      </c>
      <c r="B290" s="44" t="s">
        <v>551</v>
      </c>
      <c r="C290" s="45" t="s">
        <v>552</v>
      </c>
      <c r="D290" s="45" t="s">
        <v>37</v>
      </c>
      <c r="E290" s="45" t="s">
        <v>553</v>
      </c>
      <c r="F290" s="102" t="str">
        <f>IFERROR(VLOOKUP(E290,[2]Hoja2!F217:G240,2,FALSE),"")</f>
        <v/>
      </c>
      <c r="G290" s="102" t="s">
        <v>112</v>
      </c>
      <c r="H290" s="45" t="s">
        <v>554</v>
      </c>
      <c r="I290" s="45" t="s">
        <v>555</v>
      </c>
      <c r="J290" s="45" t="s">
        <v>92</v>
      </c>
      <c r="K290" s="55" t="s">
        <v>590</v>
      </c>
      <c r="L290" s="79" t="s">
        <v>94</v>
      </c>
      <c r="M290" s="82" t="s">
        <v>591</v>
      </c>
      <c r="N290" s="79" t="s">
        <v>64</v>
      </c>
      <c r="O290" s="79" t="s">
        <v>64</v>
      </c>
      <c r="P290" s="79" t="s">
        <v>96</v>
      </c>
      <c r="Q290" s="82" t="s">
        <v>97</v>
      </c>
      <c r="R290" s="79" t="s">
        <v>56</v>
      </c>
      <c r="S290" s="52">
        <f t="shared" si="20"/>
        <v>13600000</v>
      </c>
      <c r="T290" s="52">
        <v>3400000</v>
      </c>
      <c r="U290" s="52">
        <f t="shared" si="21"/>
        <v>13600000</v>
      </c>
      <c r="V290" s="79" t="s">
        <v>50</v>
      </c>
      <c r="W290" s="79" t="s">
        <v>557</v>
      </c>
      <c r="X290" s="82" t="s">
        <v>571</v>
      </c>
      <c r="Y290" s="82" t="s">
        <v>559</v>
      </c>
      <c r="Z290" s="53" t="s">
        <v>560</v>
      </c>
      <c r="AA290" s="54" t="s">
        <v>55</v>
      </c>
      <c r="AB290" s="1" t="str">
        <f>VLOOKUP(B290,[1]Hoja2!$A$2:$B$10,2,FALSE)</f>
        <v>DIMEN2A</v>
      </c>
      <c r="AC290" s="1" t="str">
        <f t="shared" si="22"/>
        <v>PROY2</v>
      </c>
      <c r="AD290" s="1" t="str">
        <f t="shared" si="23"/>
        <v>PROY2PROD2203022</v>
      </c>
      <c r="AE290" s="1" t="str">
        <f t="shared" si="24"/>
        <v>PROY2MHCP</v>
      </c>
    </row>
    <row r="291" spans="1:31" ht="60" customHeight="1">
      <c r="A291" s="43">
        <v>280</v>
      </c>
      <c r="B291" s="44" t="s">
        <v>551</v>
      </c>
      <c r="C291" s="45" t="s">
        <v>552</v>
      </c>
      <c r="D291" s="45" t="s">
        <v>37</v>
      </c>
      <c r="E291" s="45" t="s">
        <v>553</v>
      </c>
      <c r="F291" s="102" t="str">
        <f>IFERROR(VLOOKUP(E291,[2]Hoja2!F218:G241,2,FALSE),"")</f>
        <v/>
      </c>
      <c r="G291" s="102" t="s">
        <v>112</v>
      </c>
      <c r="H291" s="45" t="s">
        <v>554</v>
      </c>
      <c r="I291" s="45" t="s">
        <v>555</v>
      </c>
      <c r="J291" s="45" t="s">
        <v>92</v>
      </c>
      <c r="K291" s="55" t="s">
        <v>590</v>
      </c>
      <c r="L291" s="79" t="s">
        <v>94</v>
      </c>
      <c r="M291" s="82" t="s">
        <v>591</v>
      </c>
      <c r="N291" s="79" t="s">
        <v>99</v>
      </c>
      <c r="O291" s="79" t="s">
        <v>99</v>
      </c>
      <c r="P291" s="79" t="s">
        <v>470</v>
      </c>
      <c r="Q291" s="82" t="s">
        <v>97</v>
      </c>
      <c r="R291" s="79" t="s">
        <v>56</v>
      </c>
      <c r="S291" s="52">
        <f t="shared" si="20"/>
        <v>20400000</v>
      </c>
      <c r="T291" s="52">
        <v>3400000</v>
      </c>
      <c r="U291" s="52">
        <f t="shared" si="21"/>
        <v>20400000</v>
      </c>
      <c r="V291" s="79" t="s">
        <v>50</v>
      </c>
      <c r="W291" s="79" t="s">
        <v>557</v>
      </c>
      <c r="X291" s="82" t="s">
        <v>571</v>
      </c>
      <c r="Y291" s="82" t="s">
        <v>559</v>
      </c>
      <c r="Z291" s="53" t="s">
        <v>560</v>
      </c>
      <c r="AA291" s="54" t="s">
        <v>55</v>
      </c>
      <c r="AB291" s="1" t="str">
        <f>VLOOKUP(B291,[1]Hoja2!$A$2:$B$10,2,FALSE)</f>
        <v>DIMEN2A</v>
      </c>
      <c r="AC291" s="1" t="str">
        <f t="shared" si="22"/>
        <v>PROY2</v>
      </c>
      <c r="AD291" s="1" t="str">
        <f t="shared" si="23"/>
        <v>PROY2PROD2203022</v>
      </c>
      <c r="AE291" s="1" t="str">
        <f t="shared" si="24"/>
        <v>PROY2MHCP</v>
      </c>
    </row>
    <row r="292" spans="1:31" ht="60" customHeight="1">
      <c r="A292" s="43">
        <v>281</v>
      </c>
      <c r="B292" s="44" t="s">
        <v>551</v>
      </c>
      <c r="C292" s="45" t="s">
        <v>552</v>
      </c>
      <c r="D292" s="45" t="s">
        <v>37</v>
      </c>
      <c r="E292" s="45" t="s">
        <v>553</v>
      </c>
      <c r="F292" s="102" t="str">
        <f>IFERROR(VLOOKUP(E292,[2]Hoja2!F218:G241,2,FALSE),"")</f>
        <v/>
      </c>
      <c r="G292" s="102" t="s">
        <v>112</v>
      </c>
      <c r="H292" s="45" t="s">
        <v>554</v>
      </c>
      <c r="I292" s="45" t="s">
        <v>555</v>
      </c>
      <c r="J292" s="45" t="s">
        <v>92</v>
      </c>
      <c r="K292" s="55" t="s">
        <v>592</v>
      </c>
      <c r="L292" s="79" t="s">
        <v>94</v>
      </c>
      <c r="M292" s="82" t="s">
        <v>593</v>
      </c>
      <c r="N292" s="79" t="s">
        <v>64</v>
      </c>
      <c r="O292" s="79" t="s">
        <v>64</v>
      </c>
      <c r="P292" s="79" t="s">
        <v>96</v>
      </c>
      <c r="Q292" s="82" t="s">
        <v>97</v>
      </c>
      <c r="R292" s="79" t="s">
        <v>56</v>
      </c>
      <c r="S292" s="52">
        <f t="shared" si="20"/>
        <v>13600000</v>
      </c>
      <c r="T292" s="52">
        <v>3400000</v>
      </c>
      <c r="U292" s="52">
        <f t="shared" si="21"/>
        <v>13600000</v>
      </c>
      <c r="V292" s="79" t="s">
        <v>50</v>
      </c>
      <c r="W292" s="79" t="s">
        <v>557</v>
      </c>
      <c r="X292" s="82" t="s">
        <v>571</v>
      </c>
      <c r="Y292" s="82" t="s">
        <v>559</v>
      </c>
      <c r="Z292" s="53" t="s">
        <v>560</v>
      </c>
      <c r="AA292" s="54" t="s">
        <v>55</v>
      </c>
      <c r="AB292" s="1" t="str">
        <f>VLOOKUP(B292,[1]Hoja2!$A$2:$B$10,2,FALSE)</f>
        <v>DIMEN2A</v>
      </c>
      <c r="AC292" s="1" t="str">
        <f t="shared" si="22"/>
        <v>PROY2</v>
      </c>
      <c r="AD292" s="1" t="str">
        <f t="shared" si="23"/>
        <v>PROY2PROD2203022</v>
      </c>
      <c r="AE292" s="1" t="str">
        <f t="shared" si="24"/>
        <v>PROY2MHCP</v>
      </c>
    </row>
    <row r="293" spans="1:31" ht="60" customHeight="1">
      <c r="A293" s="43">
        <v>282</v>
      </c>
      <c r="B293" s="44" t="s">
        <v>551</v>
      </c>
      <c r="C293" s="45" t="s">
        <v>552</v>
      </c>
      <c r="D293" s="45" t="s">
        <v>37</v>
      </c>
      <c r="E293" s="45" t="s">
        <v>553</v>
      </c>
      <c r="F293" s="102" t="str">
        <f>IFERROR(VLOOKUP(E293,[2]Hoja2!F219:G242,2,FALSE),"")</f>
        <v/>
      </c>
      <c r="G293" s="102" t="s">
        <v>112</v>
      </c>
      <c r="H293" s="45" t="s">
        <v>554</v>
      </c>
      <c r="I293" s="45" t="s">
        <v>555</v>
      </c>
      <c r="J293" s="45" t="s">
        <v>92</v>
      </c>
      <c r="K293" s="55" t="s">
        <v>592</v>
      </c>
      <c r="L293" s="79" t="s">
        <v>94</v>
      </c>
      <c r="M293" s="82" t="s">
        <v>594</v>
      </c>
      <c r="N293" s="79" t="s">
        <v>99</v>
      </c>
      <c r="O293" s="79" t="s">
        <v>99</v>
      </c>
      <c r="P293" s="79" t="s">
        <v>100</v>
      </c>
      <c r="Q293" s="82" t="s">
        <v>97</v>
      </c>
      <c r="R293" s="79" t="s">
        <v>56</v>
      </c>
      <c r="S293" s="52">
        <f t="shared" si="20"/>
        <v>25500000</v>
      </c>
      <c r="T293" s="52">
        <v>3400000</v>
      </c>
      <c r="U293" s="52">
        <f t="shared" si="21"/>
        <v>25500000</v>
      </c>
      <c r="V293" s="79" t="s">
        <v>50</v>
      </c>
      <c r="W293" s="79" t="s">
        <v>557</v>
      </c>
      <c r="X293" s="82" t="s">
        <v>571</v>
      </c>
      <c r="Y293" s="82" t="s">
        <v>559</v>
      </c>
      <c r="Z293" s="53" t="s">
        <v>560</v>
      </c>
      <c r="AA293" s="54" t="s">
        <v>55</v>
      </c>
      <c r="AB293" s="1" t="str">
        <f>VLOOKUP(B293,[1]Hoja2!$A$2:$B$10,2,FALSE)</f>
        <v>DIMEN2A</v>
      </c>
      <c r="AC293" s="1" t="str">
        <f t="shared" si="22"/>
        <v>PROY2</v>
      </c>
      <c r="AD293" s="1" t="str">
        <f t="shared" si="23"/>
        <v>PROY2PROD2203022</v>
      </c>
      <c r="AE293" s="1" t="str">
        <f t="shared" si="24"/>
        <v>PROY2MHCP</v>
      </c>
    </row>
    <row r="294" spans="1:31" ht="60" customHeight="1">
      <c r="A294" s="43">
        <v>283</v>
      </c>
      <c r="B294" s="44" t="s">
        <v>551</v>
      </c>
      <c r="C294" s="45" t="s">
        <v>552</v>
      </c>
      <c r="D294" s="45" t="s">
        <v>37</v>
      </c>
      <c r="E294" s="45" t="s">
        <v>553</v>
      </c>
      <c r="F294" s="102" t="str">
        <f>IFERROR(VLOOKUP(E294,[2]Hoja2!F219:G242,2,FALSE),"")</f>
        <v/>
      </c>
      <c r="G294" s="102" t="s">
        <v>112</v>
      </c>
      <c r="H294" s="45" t="s">
        <v>554</v>
      </c>
      <c r="I294" s="45" t="s">
        <v>555</v>
      </c>
      <c r="J294" s="45" t="s">
        <v>92</v>
      </c>
      <c r="K294" s="55" t="s">
        <v>595</v>
      </c>
      <c r="L294" s="79" t="s">
        <v>94</v>
      </c>
      <c r="M294" s="82" t="s">
        <v>596</v>
      </c>
      <c r="N294" s="79" t="s">
        <v>64</v>
      </c>
      <c r="O294" s="79" t="s">
        <v>64</v>
      </c>
      <c r="P294" s="79" t="s">
        <v>96</v>
      </c>
      <c r="Q294" s="82" t="s">
        <v>97</v>
      </c>
      <c r="R294" s="79" t="s">
        <v>56</v>
      </c>
      <c r="S294" s="52">
        <f t="shared" si="20"/>
        <v>13600000</v>
      </c>
      <c r="T294" s="52">
        <v>3400000</v>
      </c>
      <c r="U294" s="52">
        <f t="shared" si="21"/>
        <v>13600000</v>
      </c>
      <c r="V294" s="79" t="s">
        <v>50</v>
      </c>
      <c r="W294" s="79" t="s">
        <v>557</v>
      </c>
      <c r="X294" s="82" t="s">
        <v>571</v>
      </c>
      <c r="Y294" s="82" t="s">
        <v>559</v>
      </c>
      <c r="Z294" s="53" t="s">
        <v>560</v>
      </c>
      <c r="AA294" s="54" t="s">
        <v>55</v>
      </c>
      <c r="AB294" s="1" t="str">
        <f>VLOOKUP(B294,[1]Hoja2!$A$2:$B$10,2,FALSE)</f>
        <v>DIMEN2A</v>
      </c>
      <c r="AC294" s="1" t="str">
        <f t="shared" si="22"/>
        <v>PROY2</v>
      </c>
      <c r="AD294" s="1" t="str">
        <f t="shared" si="23"/>
        <v>PROY2PROD2203022</v>
      </c>
      <c r="AE294" s="1" t="str">
        <f t="shared" si="24"/>
        <v>PROY2MHCP</v>
      </c>
    </row>
    <row r="295" spans="1:31" ht="60" customHeight="1">
      <c r="A295" s="43">
        <v>284</v>
      </c>
      <c r="B295" s="44" t="s">
        <v>551</v>
      </c>
      <c r="C295" s="45" t="s">
        <v>552</v>
      </c>
      <c r="D295" s="45" t="s">
        <v>37</v>
      </c>
      <c r="E295" s="45" t="s">
        <v>553</v>
      </c>
      <c r="F295" s="102" t="str">
        <f>IFERROR(VLOOKUP(E295,[2]Hoja2!F220:G243,2,FALSE),"")</f>
        <v/>
      </c>
      <c r="G295" s="102" t="s">
        <v>112</v>
      </c>
      <c r="H295" s="45" t="s">
        <v>554</v>
      </c>
      <c r="I295" s="45" t="s">
        <v>555</v>
      </c>
      <c r="J295" s="45" t="s">
        <v>92</v>
      </c>
      <c r="K295" s="55" t="s">
        <v>595</v>
      </c>
      <c r="L295" s="79" t="s">
        <v>94</v>
      </c>
      <c r="M295" s="82" t="s">
        <v>596</v>
      </c>
      <c r="N295" s="79" t="s">
        <v>99</v>
      </c>
      <c r="O295" s="79" t="s">
        <v>99</v>
      </c>
      <c r="P295" s="79" t="s">
        <v>100</v>
      </c>
      <c r="Q295" s="82" t="s">
        <v>97</v>
      </c>
      <c r="R295" s="79" t="s">
        <v>56</v>
      </c>
      <c r="S295" s="52">
        <f t="shared" si="20"/>
        <v>25500000</v>
      </c>
      <c r="T295" s="52">
        <v>3400000</v>
      </c>
      <c r="U295" s="52">
        <f t="shared" si="21"/>
        <v>25500000</v>
      </c>
      <c r="V295" s="79" t="s">
        <v>50</v>
      </c>
      <c r="W295" s="79" t="s">
        <v>557</v>
      </c>
      <c r="X295" s="82" t="s">
        <v>571</v>
      </c>
      <c r="Y295" s="82" t="s">
        <v>559</v>
      </c>
      <c r="Z295" s="53" t="s">
        <v>560</v>
      </c>
      <c r="AA295" s="54" t="s">
        <v>55</v>
      </c>
      <c r="AB295" s="1" t="str">
        <f>VLOOKUP(B295,[1]Hoja2!$A$2:$B$10,2,FALSE)</f>
        <v>DIMEN2A</v>
      </c>
      <c r="AC295" s="1" t="str">
        <f t="shared" si="22"/>
        <v>PROY2</v>
      </c>
      <c r="AD295" s="1" t="str">
        <f t="shared" si="23"/>
        <v>PROY2PROD2203022</v>
      </c>
      <c r="AE295" s="1" t="str">
        <f t="shared" si="24"/>
        <v>PROY2MHCP</v>
      </c>
    </row>
    <row r="296" spans="1:31" ht="60" customHeight="1">
      <c r="A296" s="43">
        <v>285</v>
      </c>
      <c r="B296" s="44" t="s">
        <v>551</v>
      </c>
      <c r="C296" s="45" t="s">
        <v>552</v>
      </c>
      <c r="D296" s="45" t="s">
        <v>37</v>
      </c>
      <c r="E296" s="131" t="s">
        <v>553</v>
      </c>
      <c r="F296" s="102" t="str">
        <f>IFERROR(VLOOKUP(E296,[2]Hoja2!F220:G243,2,FALSE),"")</f>
        <v/>
      </c>
      <c r="G296" s="102" t="s">
        <v>112</v>
      </c>
      <c r="H296" s="45" t="s">
        <v>554</v>
      </c>
      <c r="I296" s="45" t="s">
        <v>555</v>
      </c>
      <c r="J296" s="45" t="s">
        <v>92</v>
      </c>
      <c r="K296" s="55" t="s">
        <v>597</v>
      </c>
      <c r="L296" s="79" t="s">
        <v>94</v>
      </c>
      <c r="M296" s="82" t="s">
        <v>597</v>
      </c>
      <c r="N296" s="79" t="s">
        <v>64</v>
      </c>
      <c r="O296" s="79" t="s">
        <v>64</v>
      </c>
      <c r="P296" s="79" t="s">
        <v>47</v>
      </c>
      <c r="Q296" s="82" t="s">
        <v>97</v>
      </c>
      <c r="R296" s="79" t="s">
        <v>56</v>
      </c>
      <c r="S296" s="52">
        <f t="shared" ref="S296:S374" si="25">+U296</f>
        <v>200513.42500019071</v>
      </c>
      <c r="T296" s="52">
        <v>200513.42500019071</v>
      </c>
      <c r="U296" s="52">
        <f t="shared" si="21"/>
        <v>200513.42500019071</v>
      </c>
      <c r="V296" s="79" t="s">
        <v>50</v>
      </c>
      <c r="W296" s="79" t="s">
        <v>557</v>
      </c>
      <c r="X296" s="82" t="s">
        <v>571</v>
      </c>
      <c r="Y296" s="82" t="s">
        <v>559</v>
      </c>
      <c r="Z296" s="53" t="s">
        <v>560</v>
      </c>
      <c r="AA296" t="s">
        <v>50</v>
      </c>
      <c r="AB296" s="1" t="str">
        <f>VLOOKUP(B296,[1]Hoja2!$A$2:$B$10,2,FALSE)</f>
        <v>DIMEN2A</v>
      </c>
      <c r="AC296" s="1" t="str">
        <f t="shared" si="22"/>
        <v>PROY2</v>
      </c>
      <c r="AD296" s="1" t="str">
        <f t="shared" si="23"/>
        <v>PROY2PROD2203022</v>
      </c>
      <c r="AE296" s="1" t="str">
        <f t="shared" si="24"/>
        <v>PROY2MHCP</v>
      </c>
    </row>
    <row r="297" spans="1:31" ht="60" customHeight="1">
      <c r="A297" s="43">
        <v>286</v>
      </c>
      <c r="B297" s="44" t="s">
        <v>551</v>
      </c>
      <c r="C297" s="45" t="s">
        <v>598</v>
      </c>
      <c r="D297" s="45" t="s">
        <v>37</v>
      </c>
      <c r="E297" s="45" t="s">
        <v>553</v>
      </c>
      <c r="F297" s="102" t="str">
        <f>IFERROR(VLOOKUP(E297,[2]Hoja2!F221:G244,2,FALSE),"")</f>
        <v/>
      </c>
      <c r="G297" s="102" t="s">
        <v>39</v>
      </c>
      <c r="H297" s="45" t="s">
        <v>599</v>
      </c>
      <c r="I297" s="45" t="s">
        <v>600</v>
      </c>
      <c r="J297" s="45" t="s">
        <v>92</v>
      </c>
      <c r="K297" s="55" t="s">
        <v>601</v>
      </c>
      <c r="L297" s="79" t="s">
        <v>94</v>
      </c>
      <c r="M297" s="82" t="s">
        <v>602</v>
      </c>
      <c r="N297" s="79" t="s">
        <v>46</v>
      </c>
      <c r="O297" s="79" t="s">
        <v>46</v>
      </c>
      <c r="P297" s="132" t="s">
        <v>96</v>
      </c>
      <c r="Q297" s="82" t="s">
        <v>97</v>
      </c>
      <c r="R297" s="79" t="s">
        <v>56</v>
      </c>
      <c r="S297" s="52">
        <f t="shared" ref="S297:S330" si="26">+T297*P297</f>
        <v>16688000</v>
      </c>
      <c r="T297" s="52">
        <v>4172000</v>
      </c>
      <c r="U297" s="52">
        <f t="shared" si="21"/>
        <v>16688000</v>
      </c>
      <c r="V297" s="79" t="s">
        <v>50</v>
      </c>
      <c r="W297" s="79" t="s">
        <v>557</v>
      </c>
      <c r="X297" s="82" t="s">
        <v>571</v>
      </c>
      <c r="Y297" s="82" t="s">
        <v>559</v>
      </c>
      <c r="Z297" s="53" t="s">
        <v>560</v>
      </c>
      <c r="AA297" s="54" t="s">
        <v>55</v>
      </c>
      <c r="AB297" s="1" t="str">
        <f>VLOOKUP(B297,[1]Hoja2!$A$2:$B$10,2,FALSE)</f>
        <v>DIMEN2A</v>
      </c>
      <c r="AC297" s="1" t="str">
        <f t="shared" si="22"/>
        <v>PROY2</v>
      </c>
      <c r="AD297" s="1" t="str">
        <f t="shared" si="23"/>
        <v>PROY2PROD2203021</v>
      </c>
      <c r="AE297" s="1" t="str">
        <f t="shared" si="24"/>
        <v>PROY2MHCP</v>
      </c>
    </row>
    <row r="298" spans="1:31" ht="60" customHeight="1">
      <c r="A298" s="43">
        <v>287</v>
      </c>
      <c r="B298" s="44" t="s">
        <v>551</v>
      </c>
      <c r="C298" s="45" t="s">
        <v>598</v>
      </c>
      <c r="D298" s="45" t="s">
        <v>37</v>
      </c>
      <c r="E298" s="45" t="s">
        <v>553</v>
      </c>
      <c r="F298" s="102" t="str">
        <f>IFERROR(VLOOKUP(E298,[2]Hoja2!F222:G245,2,FALSE),"")</f>
        <v/>
      </c>
      <c r="G298" s="102" t="s">
        <v>39</v>
      </c>
      <c r="H298" s="45" t="s">
        <v>599</v>
      </c>
      <c r="I298" s="45" t="s">
        <v>600</v>
      </c>
      <c r="J298" s="45" t="s">
        <v>92</v>
      </c>
      <c r="K298" s="55" t="s">
        <v>601</v>
      </c>
      <c r="L298" s="79" t="s">
        <v>94</v>
      </c>
      <c r="M298" s="82" t="s">
        <v>602</v>
      </c>
      <c r="N298" s="79" t="s">
        <v>99</v>
      </c>
      <c r="O298" s="79" t="s">
        <v>99</v>
      </c>
      <c r="P298" s="132" t="s">
        <v>470</v>
      </c>
      <c r="Q298" s="82" t="s">
        <v>97</v>
      </c>
      <c r="R298" s="79" t="s">
        <v>56</v>
      </c>
      <c r="S298" s="52">
        <f t="shared" si="26"/>
        <v>25032000</v>
      </c>
      <c r="T298" s="52">
        <v>4172000</v>
      </c>
      <c r="U298" s="52">
        <f t="shared" si="21"/>
        <v>25032000</v>
      </c>
      <c r="V298" s="79" t="s">
        <v>50</v>
      </c>
      <c r="W298" s="79" t="s">
        <v>557</v>
      </c>
      <c r="X298" s="82" t="s">
        <v>571</v>
      </c>
      <c r="Y298" s="82" t="s">
        <v>559</v>
      </c>
      <c r="Z298" s="53" t="s">
        <v>560</v>
      </c>
      <c r="AA298" s="54" t="s">
        <v>55</v>
      </c>
      <c r="AB298" s="1" t="str">
        <f>VLOOKUP(B298,[1]Hoja2!$A$2:$B$10,2,FALSE)</f>
        <v>DIMEN2A</v>
      </c>
      <c r="AC298" s="1" t="str">
        <f t="shared" si="22"/>
        <v>PROY2</v>
      </c>
      <c r="AD298" s="1" t="str">
        <f t="shared" si="23"/>
        <v>PROY2PROD2203021</v>
      </c>
      <c r="AE298" s="1" t="str">
        <f t="shared" si="24"/>
        <v>PROY2MHCP</v>
      </c>
    </row>
    <row r="299" spans="1:31" ht="60" customHeight="1">
      <c r="A299" s="43">
        <v>288</v>
      </c>
      <c r="B299" s="44" t="s">
        <v>551</v>
      </c>
      <c r="C299" s="45" t="s">
        <v>598</v>
      </c>
      <c r="D299" s="45" t="s">
        <v>37</v>
      </c>
      <c r="E299" s="45" t="s">
        <v>553</v>
      </c>
      <c r="F299" s="102" t="str">
        <f>IFERROR(VLOOKUP(E299,[2]Hoja2!F222:G245,2,FALSE),"")</f>
        <v/>
      </c>
      <c r="G299" s="102" t="s">
        <v>39</v>
      </c>
      <c r="H299" s="45" t="s">
        <v>599</v>
      </c>
      <c r="I299" s="45" t="s">
        <v>600</v>
      </c>
      <c r="J299" s="45" t="s">
        <v>92</v>
      </c>
      <c r="K299" s="55" t="s">
        <v>603</v>
      </c>
      <c r="L299" s="79" t="s">
        <v>94</v>
      </c>
      <c r="M299" s="82" t="s">
        <v>604</v>
      </c>
      <c r="N299" s="79" t="s">
        <v>46</v>
      </c>
      <c r="O299" s="79" t="s">
        <v>46</v>
      </c>
      <c r="P299" s="132" t="s">
        <v>96</v>
      </c>
      <c r="Q299" s="82" t="s">
        <v>97</v>
      </c>
      <c r="R299" s="79" t="s">
        <v>56</v>
      </c>
      <c r="S299" s="52">
        <f t="shared" si="26"/>
        <v>16688000</v>
      </c>
      <c r="T299" s="52">
        <v>4172000</v>
      </c>
      <c r="U299" s="52">
        <f t="shared" si="21"/>
        <v>16688000</v>
      </c>
      <c r="V299" s="79" t="s">
        <v>50</v>
      </c>
      <c r="W299" s="79" t="s">
        <v>557</v>
      </c>
      <c r="X299" s="82" t="s">
        <v>571</v>
      </c>
      <c r="Y299" s="82" t="s">
        <v>559</v>
      </c>
      <c r="Z299" s="53" t="s">
        <v>560</v>
      </c>
      <c r="AA299" s="54" t="s">
        <v>55</v>
      </c>
      <c r="AB299" s="1" t="str">
        <f>VLOOKUP(B299,[1]Hoja2!$A$2:$B$10,2,FALSE)</f>
        <v>DIMEN2A</v>
      </c>
      <c r="AC299" s="1" t="str">
        <f t="shared" si="22"/>
        <v>PROY2</v>
      </c>
      <c r="AD299" s="1" t="str">
        <f t="shared" si="23"/>
        <v>PROY2PROD2203021</v>
      </c>
      <c r="AE299" s="1" t="str">
        <f t="shared" si="24"/>
        <v>PROY2MHCP</v>
      </c>
    </row>
    <row r="300" spans="1:31" ht="60" customHeight="1">
      <c r="A300" s="43">
        <v>289</v>
      </c>
      <c r="B300" s="44" t="s">
        <v>551</v>
      </c>
      <c r="C300" s="45" t="s">
        <v>598</v>
      </c>
      <c r="D300" s="45" t="s">
        <v>37</v>
      </c>
      <c r="E300" s="45" t="s">
        <v>553</v>
      </c>
      <c r="F300" s="102" t="str">
        <f>IFERROR(VLOOKUP(E300,[2]Hoja2!F223:G246,2,FALSE),"")</f>
        <v/>
      </c>
      <c r="G300" s="102" t="s">
        <v>39</v>
      </c>
      <c r="H300" s="45" t="s">
        <v>599</v>
      </c>
      <c r="I300" s="45" t="s">
        <v>600</v>
      </c>
      <c r="J300" s="45" t="s">
        <v>92</v>
      </c>
      <c r="K300" s="55" t="s">
        <v>603</v>
      </c>
      <c r="L300" s="79" t="s">
        <v>94</v>
      </c>
      <c r="M300" s="82" t="s">
        <v>604</v>
      </c>
      <c r="N300" s="79" t="s">
        <v>99</v>
      </c>
      <c r="O300" s="79" t="s">
        <v>99</v>
      </c>
      <c r="P300" s="132" t="s">
        <v>470</v>
      </c>
      <c r="Q300" s="82" t="s">
        <v>97</v>
      </c>
      <c r="R300" s="79" t="s">
        <v>56</v>
      </c>
      <c r="S300" s="52">
        <f t="shared" si="26"/>
        <v>25032000</v>
      </c>
      <c r="T300" s="52">
        <v>4172000</v>
      </c>
      <c r="U300" s="52">
        <f t="shared" si="21"/>
        <v>25032000</v>
      </c>
      <c r="V300" s="79" t="s">
        <v>50</v>
      </c>
      <c r="W300" s="79" t="s">
        <v>557</v>
      </c>
      <c r="X300" s="82" t="s">
        <v>571</v>
      </c>
      <c r="Y300" s="82" t="s">
        <v>559</v>
      </c>
      <c r="Z300" s="53" t="s">
        <v>560</v>
      </c>
      <c r="AA300" s="54" t="s">
        <v>55</v>
      </c>
      <c r="AB300" s="1" t="str">
        <f>VLOOKUP(B300,[1]Hoja2!$A$2:$B$10,2,FALSE)</f>
        <v>DIMEN2A</v>
      </c>
      <c r="AC300" s="1" t="str">
        <f t="shared" si="22"/>
        <v>PROY2</v>
      </c>
      <c r="AD300" s="1" t="str">
        <f t="shared" si="23"/>
        <v>PROY2PROD2203021</v>
      </c>
      <c r="AE300" s="1" t="str">
        <f t="shared" si="24"/>
        <v>PROY2MHCP</v>
      </c>
    </row>
    <row r="301" spans="1:31" ht="60" customHeight="1">
      <c r="A301" s="43">
        <v>290</v>
      </c>
      <c r="B301" s="44" t="s">
        <v>551</v>
      </c>
      <c r="C301" s="45" t="s">
        <v>598</v>
      </c>
      <c r="D301" s="45" t="s">
        <v>37</v>
      </c>
      <c r="E301" s="45" t="s">
        <v>553</v>
      </c>
      <c r="F301" s="102" t="str">
        <f>IFERROR(VLOOKUP(E301,[2]Hoja2!F223:G246,2,FALSE),"")</f>
        <v/>
      </c>
      <c r="G301" s="102" t="s">
        <v>39</v>
      </c>
      <c r="H301" s="45" t="s">
        <v>599</v>
      </c>
      <c r="I301" s="45" t="s">
        <v>600</v>
      </c>
      <c r="J301" s="45" t="s">
        <v>92</v>
      </c>
      <c r="K301" s="55" t="s">
        <v>605</v>
      </c>
      <c r="L301" s="79" t="s">
        <v>94</v>
      </c>
      <c r="M301" s="82" t="s">
        <v>606</v>
      </c>
      <c r="N301" s="79" t="s">
        <v>46</v>
      </c>
      <c r="O301" s="79" t="s">
        <v>46</v>
      </c>
      <c r="P301" s="132" t="s">
        <v>96</v>
      </c>
      <c r="Q301" s="82" t="s">
        <v>97</v>
      </c>
      <c r="R301" s="79" t="s">
        <v>56</v>
      </c>
      <c r="S301" s="52">
        <f t="shared" si="26"/>
        <v>16688000</v>
      </c>
      <c r="T301" s="52">
        <v>4172000</v>
      </c>
      <c r="U301" s="52">
        <f t="shared" si="21"/>
        <v>16688000</v>
      </c>
      <c r="V301" s="79" t="s">
        <v>50</v>
      </c>
      <c r="W301" s="79" t="s">
        <v>557</v>
      </c>
      <c r="X301" s="82" t="s">
        <v>571</v>
      </c>
      <c r="Y301" s="82" t="s">
        <v>559</v>
      </c>
      <c r="Z301" s="53" t="s">
        <v>560</v>
      </c>
      <c r="AA301" s="54" t="s">
        <v>55</v>
      </c>
      <c r="AB301" s="1" t="str">
        <f>VLOOKUP(B301,[1]Hoja2!$A$2:$B$10,2,FALSE)</f>
        <v>DIMEN2A</v>
      </c>
      <c r="AC301" s="1" t="str">
        <f t="shared" si="22"/>
        <v>PROY2</v>
      </c>
      <c r="AD301" s="1" t="str">
        <f t="shared" si="23"/>
        <v>PROY2PROD2203021</v>
      </c>
      <c r="AE301" s="1" t="str">
        <f t="shared" si="24"/>
        <v>PROY2MHCP</v>
      </c>
    </row>
    <row r="302" spans="1:31" ht="60" customHeight="1">
      <c r="A302" s="43">
        <v>291</v>
      </c>
      <c r="B302" s="44" t="s">
        <v>551</v>
      </c>
      <c r="C302" s="45" t="s">
        <v>598</v>
      </c>
      <c r="D302" s="45" t="s">
        <v>37</v>
      </c>
      <c r="E302" s="45" t="s">
        <v>553</v>
      </c>
      <c r="F302" s="102" t="str">
        <f>IFERROR(VLOOKUP(E302,[2]Hoja2!F224:G247,2,FALSE),"")</f>
        <v/>
      </c>
      <c r="G302" s="102" t="s">
        <v>39</v>
      </c>
      <c r="H302" s="45" t="s">
        <v>599</v>
      </c>
      <c r="I302" s="45" t="s">
        <v>600</v>
      </c>
      <c r="J302" s="45" t="s">
        <v>92</v>
      </c>
      <c r="K302" s="55" t="s">
        <v>605</v>
      </c>
      <c r="L302" s="79" t="s">
        <v>94</v>
      </c>
      <c r="M302" s="82" t="s">
        <v>606</v>
      </c>
      <c r="N302" s="79" t="s">
        <v>99</v>
      </c>
      <c r="O302" s="79" t="s">
        <v>99</v>
      </c>
      <c r="P302" s="132" t="s">
        <v>470</v>
      </c>
      <c r="Q302" s="82" t="s">
        <v>97</v>
      </c>
      <c r="R302" s="79" t="s">
        <v>56</v>
      </c>
      <c r="S302" s="52">
        <f t="shared" si="26"/>
        <v>25032000</v>
      </c>
      <c r="T302" s="52">
        <v>4172000</v>
      </c>
      <c r="U302" s="52">
        <f t="shared" si="21"/>
        <v>25032000</v>
      </c>
      <c r="V302" s="79" t="s">
        <v>50</v>
      </c>
      <c r="W302" s="79" t="s">
        <v>557</v>
      </c>
      <c r="X302" s="82" t="s">
        <v>571</v>
      </c>
      <c r="Y302" s="82" t="s">
        <v>559</v>
      </c>
      <c r="Z302" s="53" t="s">
        <v>560</v>
      </c>
      <c r="AA302" s="54" t="s">
        <v>55</v>
      </c>
      <c r="AB302" s="1" t="str">
        <f>VLOOKUP(B302,[1]Hoja2!$A$2:$B$10,2,FALSE)</f>
        <v>DIMEN2A</v>
      </c>
      <c r="AC302" s="1" t="str">
        <f t="shared" si="22"/>
        <v>PROY2</v>
      </c>
      <c r="AD302" s="1" t="str">
        <f t="shared" si="23"/>
        <v>PROY2PROD2203021</v>
      </c>
      <c r="AE302" s="1" t="str">
        <f t="shared" si="24"/>
        <v>PROY2MHCP</v>
      </c>
    </row>
    <row r="303" spans="1:31" ht="60" customHeight="1">
      <c r="A303" s="43">
        <v>292</v>
      </c>
      <c r="B303" s="44" t="s">
        <v>551</v>
      </c>
      <c r="C303" s="45" t="s">
        <v>598</v>
      </c>
      <c r="D303" s="45" t="s">
        <v>37</v>
      </c>
      <c r="E303" s="45" t="s">
        <v>553</v>
      </c>
      <c r="F303" s="102" t="str">
        <f>IFERROR(VLOOKUP(E303,[2]Hoja2!F224:G247,2,FALSE),"")</f>
        <v/>
      </c>
      <c r="G303" s="102" t="s">
        <v>39</v>
      </c>
      <c r="H303" s="45" t="s">
        <v>599</v>
      </c>
      <c r="I303" s="45" t="s">
        <v>600</v>
      </c>
      <c r="J303" s="45" t="s">
        <v>92</v>
      </c>
      <c r="K303" s="55" t="s">
        <v>607</v>
      </c>
      <c r="L303" s="79" t="s">
        <v>94</v>
      </c>
      <c r="M303" s="82" t="s">
        <v>608</v>
      </c>
      <c r="N303" s="79" t="s">
        <v>46</v>
      </c>
      <c r="O303" s="79" t="s">
        <v>46</v>
      </c>
      <c r="P303" s="132" t="s">
        <v>96</v>
      </c>
      <c r="Q303" s="82" t="s">
        <v>97</v>
      </c>
      <c r="R303" s="79" t="s">
        <v>56</v>
      </c>
      <c r="S303" s="52">
        <f t="shared" si="26"/>
        <v>16688000</v>
      </c>
      <c r="T303" s="52">
        <v>4172000</v>
      </c>
      <c r="U303" s="52">
        <f t="shared" si="21"/>
        <v>16688000</v>
      </c>
      <c r="V303" s="79" t="s">
        <v>50</v>
      </c>
      <c r="W303" s="79" t="s">
        <v>557</v>
      </c>
      <c r="X303" s="82" t="s">
        <v>571</v>
      </c>
      <c r="Y303" s="82" t="s">
        <v>559</v>
      </c>
      <c r="Z303" s="53" t="s">
        <v>560</v>
      </c>
      <c r="AA303" s="54" t="s">
        <v>55</v>
      </c>
      <c r="AB303" s="1" t="str">
        <f>VLOOKUP(B303,[1]Hoja2!$A$2:$B$10,2,FALSE)</f>
        <v>DIMEN2A</v>
      </c>
      <c r="AC303" s="1" t="str">
        <f t="shared" si="22"/>
        <v>PROY2</v>
      </c>
      <c r="AD303" s="1" t="str">
        <f t="shared" si="23"/>
        <v>PROY2PROD2203021</v>
      </c>
      <c r="AE303" s="1" t="str">
        <f t="shared" si="24"/>
        <v>PROY2MHCP</v>
      </c>
    </row>
    <row r="304" spans="1:31" ht="60" customHeight="1">
      <c r="A304" s="43">
        <v>293</v>
      </c>
      <c r="B304" s="44" t="s">
        <v>551</v>
      </c>
      <c r="C304" s="45" t="s">
        <v>598</v>
      </c>
      <c r="D304" s="45" t="s">
        <v>37</v>
      </c>
      <c r="E304" s="45" t="s">
        <v>553</v>
      </c>
      <c r="F304" s="102" t="str">
        <f>IFERROR(VLOOKUP(E304,[2]Hoja2!F225:G248,2,FALSE),"")</f>
        <v/>
      </c>
      <c r="G304" s="102" t="s">
        <v>39</v>
      </c>
      <c r="H304" s="45" t="s">
        <v>599</v>
      </c>
      <c r="I304" s="45" t="s">
        <v>600</v>
      </c>
      <c r="J304" s="45" t="s">
        <v>92</v>
      </c>
      <c r="K304" s="55" t="s">
        <v>607</v>
      </c>
      <c r="L304" s="79" t="s">
        <v>94</v>
      </c>
      <c r="M304" s="82" t="s">
        <v>608</v>
      </c>
      <c r="N304" s="79" t="s">
        <v>99</v>
      </c>
      <c r="O304" s="79" t="s">
        <v>99</v>
      </c>
      <c r="P304" s="132" t="s">
        <v>470</v>
      </c>
      <c r="Q304" s="82" t="s">
        <v>97</v>
      </c>
      <c r="R304" s="79" t="s">
        <v>56</v>
      </c>
      <c r="S304" s="52">
        <f t="shared" si="26"/>
        <v>25032000</v>
      </c>
      <c r="T304" s="52">
        <v>4172000</v>
      </c>
      <c r="U304" s="52">
        <f t="shared" si="21"/>
        <v>25032000</v>
      </c>
      <c r="V304" s="79" t="s">
        <v>50</v>
      </c>
      <c r="W304" s="79" t="s">
        <v>557</v>
      </c>
      <c r="X304" s="82" t="s">
        <v>571</v>
      </c>
      <c r="Y304" s="82" t="s">
        <v>559</v>
      </c>
      <c r="Z304" s="53" t="s">
        <v>560</v>
      </c>
      <c r="AA304" s="54" t="s">
        <v>55</v>
      </c>
      <c r="AB304" s="1" t="str">
        <f>VLOOKUP(B304,[1]Hoja2!$A$2:$B$10,2,FALSE)</f>
        <v>DIMEN2A</v>
      </c>
      <c r="AC304" s="1" t="str">
        <f t="shared" si="22"/>
        <v>PROY2</v>
      </c>
      <c r="AD304" s="1" t="str">
        <f t="shared" si="23"/>
        <v>PROY2PROD2203021</v>
      </c>
      <c r="AE304" s="1" t="str">
        <f t="shared" si="24"/>
        <v>PROY2MHCP</v>
      </c>
    </row>
    <row r="305" spans="1:27" ht="60" customHeight="1">
      <c r="A305" s="43">
        <v>294</v>
      </c>
      <c r="B305" s="44" t="s">
        <v>551</v>
      </c>
      <c r="C305" s="45" t="s">
        <v>598</v>
      </c>
      <c r="D305" s="45" t="s">
        <v>37</v>
      </c>
      <c r="E305" s="45" t="s">
        <v>553</v>
      </c>
      <c r="F305" s="102" t="str">
        <f>IFERROR(VLOOKUP(E305,[2]Hoja2!F225:G248,2,FALSE),"")</f>
        <v/>
      </c>
      <c r="G305" s="102" t="s">
        <v>39</v>
      </c>
      <c r="H305" s="45" t="s">
        <v>599</v>
      </c>
      <c r="I305" s="45" t="s">
        <v>600</v>
      </c>
      <c r="J305" s="45" t="s">
        <v>92</v>
      </c>
      <c r="K305" s="55" t="s">
        <v>609</v>
      </c>
      <c r="L305" s="79" t="s">
        <v>94</v>
      </c>
      <c r="M305" s="82" t="s">
        <v>610</v>
      </c>
      <c r="N305" s="79" t="s">
        <v>72</v>
      </c>
      <c r="O305" s="79" t="s">
        <v>72</v>
      </c>
      <c r="P305" s="132" t="s">
        <v>96</v>
      </c>
      <c r="Q305" s="82" t="s">
        <v>97</v>
      </c>
      <c r="R305" s="79" t="s">
        <v>56</v>
      </c>
      <c r="S305" s="52">
        <f t="shared" si="26"/>
        <v>16688000</v>
      </c>
      <c r="T305" s="52">
        <v>4172000</v>
      </c>
      <c r="U305" s="52">
        <f t="shared" si="21"/>
        <v>16688000</v>
      </c>
      <c r="V305" s="79" t="s">
        <v>50</v>
      </c>
      <c r="W305" s="79" t="s">
        <v>557</v>
      </c>
      <c r="X305" s="82" t="s">
        <v>571</v>
      </c>
      <c r="Y305" s="82" t="s">
        <v>559</v>
      </c>
      <c r="Z305" s="53" t="s">
        <v>560</v>
      </c>
      <c r="AA305" s="54" t="s">
        <v>55</v>
      </c>
    </row>
    <row r="306" spans="1:27" ht="60" customHeight="1">
      <c r="A306" s="43">
        <v>295</v>
      </c>
      <c r="B306" s="44" t="s">
        <v>551</v>
      </c>
      <c r="C306" s="45" t="s">
        <v>598</v>
      </c>
      <c r="D306" s="45" t="s">
        <v>37</v>
      </c>
      <c r="E306" s="45" t="s">
        <v>553</v>
      </c>
      <c r="F306" s="102" t="str">
        <f>IFERROR(VLOOKUP(E306,[2]Hoja2!F226:G249,2,FALSE),"")</f>
        <v/>
      </c>
      <c r="G306" s="102" t="s">
        <v>39</v>
      </c>
      <c r="H306" s="45" t="s">
        <v>599</v>
      </c>
      <c r="I306" s="45" t="s">
        <v>600</v>
      </c>
      <c r="J306" s="45" t="s">
        <v>92</v>
      </c>
      <c r="K306" s="55" t="s">
        <v>609</v>
      </c>
      <c r="L306" s="79" t="s">
        <v>94</v>
      </c>
      <c r="M306" s="82" t="s">
        <v>610</v>
      </c>
      <c r="N306" s="79" t="s">
        <v>99</v>
      </c>
      <c r="O306" s="79" t="s">
        <v>99</v>
      </c>
      <c r="P306" s="132" t="s">
        <v>470</v>
      </c>
      <c r="Q306" s="82" t="s">
        <v>97</v>
      </c>
      <c r="R306" s="79" t="s">
        <v>56</v>
      </c>
      <c r="S306" s="52">
        <f t="shared" si="26"/>
        <v>25032000</v>
      </c>
      <c r="T306" s="52">
        <v>4172000</v>
      </c>
      <c r="U306" s="52">
        <f t="shared" si="21"/>
        <v>25032000</v>
      </c>
      <c r="V306" s="79" t="s">
        <v>50</v>
      </c>
      <c r="W306" s="79" t="s">
        <v>557</v>
      </c>
      <c r="X306" s="82" t="s">
        <v>571</v>
      </c>
      <c r="Y306" s="82" t="s">
        <v>559</v>
      </c>
      <c r="Z306" s="53" t="s">
        <v>560</v>
      </c>
      <c r="AA306" s="54" t="s">
        <v>55</v>
      </c>
    </row>
    <row r="307" spans="1:27" ht="63.75">
      <c r="A307" s="43">
        <v>296</v>
      </c>
      <c r="B307" s="44" t="s">
        <v>551</v>
      </c>
      <c r="C307" s="45" t="s">
        <v>598</v>
      </c>
      <c r="D307" s="45" t="s">
        <v>37</v>
      </c>
      <c r="E307" s="45" t="s">
        <v>553</v>
      </c>
      <c r="F307" s="102" t="str">
        <f>IFERROR(VLOOKUP(E307,[2]Hoja2!F226:G249,2,FALSE),"")</f>
        <v/>
      </c>
      <c r="G307" s="102" t="s">
        <v>39</v>
      </c>
      <c r="H307" s="45" t="s">
        <v>599</v>
      </c>
      <c r="I307" s="45" t="s">
        <v>600</v>
      </c>
      <c r="J307" s="45" t="s">
        <v>92</v>
      </c>
      <c r="K307" s="55" t="s">
        <v>611</v>
      </c>
      <c r="L307" s="79" t="s">
        <v>94</v>
      </c>
      <c r="M307" s="82" t="s">
        <v>612</v>
      </c>
      <c r="N307" s="79" t="s">
        <v>72</v>
      </c>
      <c r="O307" s="79" t="s">
        <v>72</v>
      </c>
      <c r="P307" s="132" t="s">
        <v>96</v>
      </c>
      <c r="Q307" s="82" t="s">
        <v>97</v>
      </c>
      <c r="R307" s="79" t="s">
        <v>56</v>
      </c>
      <c r="S307" s="52">
        <f t="shared" si="26"/>
        <v>16688000</v>
      </c>
      <c r="T307" s="52">
        <v>4172000</v>
      </c>
      <c r="U307" s="52">
        <f t="shared" si="21"/>
        <v>16688000</v>
      </c>
      <c r="V307" s="79" t="s">
        <v>50</v>
      </c>
      <c r="W307" s="79" t="s">
        <v>557</v>
      </c>
      <c r="X307" s="82" t="s">
        <v>571</v>
      </c>
      <c r="Y307" s="82" t="s">
        <v>559</v>
      </c>
      <c r="Z307" s="53" t="s">
        <v>560</v>
      </c>
      <c r="AA307" s="54" t="s">
        <v>55</v>
      </c>
    </row>
    <row r="308" spans="1:27" ht="63.75">
      <c r="A308" s="43">
        <v>297</v>
      </c>
      <c r="B308" s="44" t="s">
        <v>551</v>
      </c>
      <c r="C308" s="45" t="s">
        <v>598</v>
      </c>
      <c r="D308" s="45" t="s">
        <v>37</v>
      </c>
      <c r="E308" s="45" t="s">
        <v>553</v>
      </c>
      <c r="F308" s="102" t="str">
        <f>IFERROR(VLOOKUP(E308,[2]Hoja2!F227:G250,2,FALSE),"")</f>
        <v/>
      </c>
      <c r="G308" s="102" t="s">
        <v>39</v>
      </c>
      <c r="H308" s="45" t="s">
        <v>599</v>
      </c>
      <c r="I308" s="45" t="s">
        <v>600</v>
      </c>
      <c r="J308" s="45" t="s">
        <v>92</v>
      </c>
      <c r="K308" s="55" t="s">
        <v>611</v>
      </c>
      <c r="L308" s="79" t="s">
        <v>94</v>
      </c>
      <c r="M308" s="82" t="s">
        <v>612</v>
      </c>
      <c r="N308" s="79" t="s">
        <v>99</v>
      </c>
      <c r="O308" s="79" t="s">
        <v>99</v>
      </c>
      <c r="P308" s="132" t="s">
        <v>470</v>
      </c>
      <c r="Q308" s="82" t="s">
        <v>97</v>
      </c>
      <c r="R308" s="79" t="s">
        <v>56</v>
      </c>
      <c r="S308" s="52">
        <f t="shared" si="26"/>
        <v>25032000</v>
      </c>
      <c r="T308" s="52">
        <v>4172000</v>
      </c>
      <c r="U308" s="52">
        <f t="shared" si="21"/>
        <v>25032000</v>
      </c>
      <c r="V308" s="79" t="s">
        <v>50</v>
      </c>
      <c r="W308" s="79" t="s">
        <v>557</v>
      </c>
      <c r="X308" s="82" t="s">
        <v>571</v>
      </c>
      <c r="Y308" s="82" t="s">
        <v>559</v>
      </c>
      <c r="Z308" s="53" t="s">
        <v>560</v>
      </c>
      <c r="AA308" s="54" t="s">
        <v>55</v>
      </c>
    </row>
    <row r="309" spans="1:27" ht="63.75">
      <c r="A309" s="43">
        <v>298</v>
      </c>
      <c r="B309" s="44" t="s">
        <v>551</v>
      </c>
      <c r="C309" s="45" t="s">
        <v>598</v>
      </c>
      <c r="D309" s="45" t="s">
        <v>37</v>
      </c>
      <c r="E309" s="45" t="s">
        <v>553</v>
      </c>
      <c r="F309" s="102" t="str">
        <f>IFERROR(VLOOKUP(E309,[2]Hoja2!F227:G250,2,FALSE),"")</f>
        <v/>
      </c>
      <c r="G309" s="102" t="s">
        <v>39</v>
      </c>
      <c r="H309" s="45" t="s">
        <v>599</v>
      </c>
      <c r="I309" s="45" t="s">
        <v>600</v>
      </c>
      <c r="J309" s="45" t="s">
        <v>92</v>
      </c>
      <c r="K309" s="55" t="s">
        <v>613</v>
      </c>
      <c r="L309" s="79" t="s">
        <v>94</v>
      </c>
      <c r="M309" s="82" t="s">
        <v>614</v>
      </c>
      <c r="N309" s="79" t="s">
        <v>72</v>
      </c>
      <c r="O309" s="79" t="s">
        <v>72</v>
      </c>
      <c r="P309" s="132" t="s">
        <v>96</v>
      </c>
      <c r="Q309" s="82" t="s">
        <v>97</v>
      </c>
      <c r="R309" s="79" t="s">
        <v>56</v>
      </c>
      <c r="S309" s="52">
        <f t="shared" si="26"/>
        <v>13140640</v>
      </c>
      <c r="T309" s="52">
        <v>3285160</v>
      </c>
      <c r="U309" s="52">
        <f t="shared" si="21"/>
        <v>13140640</v>
      </c>
      <c r="V309" s="79" t="s">
        <v>50</v>
      </c>
      <c r="W309" s="79" t="s">
        <v>557</v>
      </c>
      <c r="X309" s="82" t="s">
        <v>571</v>
      </c>
      <c r="Y309" s="82" t="s">
        <v>559</v>
      </c>
      <c r="Z309" s="53" t="s">
        <v>560</v>
      </c>
      <c r="AA309" s="54" t="s">
        <v>55</v>
      </c>
    </row>
    <row r="310" spans="1:27" ht="63.75">
      <c r="A310" s="43">
        <v>299</v>
      </c>
      <c r="B310" s="44" t="s">
        <v>551</v>
      </c>
      <c r="C310" s="45" t="s">
        <v>598</v>
      </c>
      <c r="D310" s="45" t="s">
        <v>37</v>
      </c>
      <c r="E310" s="45" t="s">
        <v>553</v>
      </c>
      <c r="F310" s="102" t="str">
        <f>IFERROR(VLOOKUP(E310,[2]Hoja2!F228:G251,2,FALSE),"")</f>
        <v/>
      </c>
      <c r="G310" s="102" t="s">
        <v>39</v>
      </c>
      <c r="H310" s="45" t="s">
        <v>599</v>
      </c>
      <c r="I310" s="45" t="s">
        <v>600</v>
      </c>
      <c r="J310" s="45" t="s">
        <v>92</v>
      </c>
      <c r="K310" s="55" t="s">
        <v>613</v>
      </c>
      <c r="L310" s="79" t="s">
        <v>94</v>
      </c>
      <c r="M310" s="82" t="s">
        <v>614</v>
      </c>
      <c r="N310" s="79" t="s">
        <v>99</v>
      </c>
      <c r="O310" s="79" t="s">
        <v>99</v>
      </c>
      <c r="P310" s="132" t="s">
        <v>470</v>
      </c>
      <c r="Q310" s="82" t="s">
        <v>97</v>
      </c>
      <c r="R310" s="79" t="s">
        <v>56</v>
      </c>
      <c r="S310" s="52">
        <f t="shared" si="26"/>
        <v>19710960</v>
      </c>
      <c r="T310" s="52">
        <v>3285160</v>
      </c>
      <c r="U310" s="52">
        <f t="shared" si="21"/>
        <v>19710960</v>
      </c>
      <c r="V310" s="79" t="s">
        <v>50</v>
      </c>
      <c r="W310" s="79" t="s">
        <v>557</v>
      </c>
      <c r="X310" s="82" t="s">
        <v>571</v>
      </c>
      <c r="Y310" s="82" t="s">
        <v>559</v>
      </c>
      <c r="Z310" s="53" t="s">
        <v>560</v>
      </c>
      <c r="AA310" s="54" t="s">
        <v>55</v>
      </c>
    </row>
    <row r="311" spans="1:27" ht="63.75">
      <c r="A311" s="43">
        <v>300</v>
      </c>
      <c r="B311" s="44" t="s">
        <v>551</v>
      </c>
      <c r="C311" s="45" t="s">
        <v>598</v>
      </c>
      <c r="D311" s="45" t="s">
        <v>37</v>
      </c>
      <c r="E311" s="45" t="s">
        <v>553</v>
      </c>
      <c r="F311" s="102" t="str">
        <f>IFERROR(VLOOKUP(E311,[2]Hoja2!F228:G251,2,FALSE),"")</f>
        <v/>
      </c>
      <c r="G311" s="102" t="s">
        <v>39</v>
      </c>
      <c r="H311" s="45" t="s">
        <v>599</v>
      </c>
      <c r="I311" s="45" t="s">
        <v>600</v>
      </c>
      <c r="J311" s="45" t="s">
        <v>92</v>
      </c>
      <c r="K311" s="55" t="s">
        <v>615</v>
      </c>
      <c r="L311" s="79" t="s">
        <v>94</v>
      </c>
      <c r="M311" s="82" t="s">
        <v>616</v>
      </c>
      <c r="N311" s="79" t="s">
        <v>72</v>
      </c>
      <c r="O311" s="79" t="s">
        <v>72</v>
      </c>
      <c r="P311" s="132" t="s">
        <v>96</v>
      </c>
      <c r="Q311" s="82" t="s">
        <v>97</v>
      </c>
      <c r="R311" s="79" t="s">
        <v>56</v>
      </c>
      <c r="S311" s="52">
        <f t="shared" si="26"/>
        <v>13140640</v>
      </c>
      <c r="T311" s="52">
        <v>3285160</v>
      </c>
      <c r="U311" s="52">
        <f t="shared" si="21"/>
        <v>13140640</v>
      </c>
      <c r="V311" s="79" t="s">
        <v>50</v>
      </c>
      <c r="W311" s="79" t="s">
        <v>557</v>
      </c>
      <c r="X311" s="82" t="s">
        <v>571</v>
      </c>
      <c r="Y311" s="82" t="s">
        <v>559</v>
      </c>
      <c r="Z311" s="53" t="s">
        <v>560</v>
      </c>
      <c r="AA311" s="54" t="s">
        <v>55</v>
      </c>
    </row>
    <row r="312" spans="1:27" ht="63.75">
      <c r="A312" s="43">
        <v>301</v>
      </c>
      <c r="B312" s="44" t="s">
        <v>551</v>
      </c>
      <c r="C312" s="45" t="s">
        <v>598</v>
      </c>
      <c r="D312" s="45" t="s">
        <v>37</v>
      </c>
      <c r="E312" s="45" t="s">
        <v>553</v>
      </c>
      <c r="F312" s="102" t="str">
        <f>IFERROR(VLOOKUP(E312,[2]Hoja2!F229:G252,2,FALSE),"")</f>
        <v/>
      </c>
      <c r="G312" s="102" t="s">
        <v>39</v>
      </c>
      <c r="H312" s="45" t="s">
        <v>599</v>
      </c>
      <c r="I312" s="45" t="s">
        <v>600</v>
      </c>
      <c r="J312" s="45" t="s">
        <v>92</v>
      </c>
      <c r="K312" s="55" t="s">
        <v>615</v>
      </c>
      <c r="L312" s="79" t="s">
        <v>94</v>
      </c>
      <c r="M312" s="82" t="s">
        <v>616</v>
      </c>
      <c r="N312" s="79" t="s">
        <v>99</v>
      </c>
      <c r="O312" s="79" t="s">
        <v>99</v>
      </c>
      <c r="P312" s="132" t="s">
        <v>470</v>
      </c>
      <c r="Q312" s="82" t="s">
        <v>97</v>
      </c>
      <c r="R312" s="79" t="s">
        <v>56</v>
      </c>
      <c r="S312" s="52">
        <f t="shared" si="26"/>
        <v>19710960</v>
      </c>
      <c r="T312" s="52">
        <v>3285160</v>
      </c>
      <c r="U312" s="52">
        <f t="shared" si="21"/>
        <v>19710960</v>
      </c>
      <c r="V312" s="79" t="s">
        <v>50</v>
      </c>
      <c r="W312" s="79" t="s">
        <v>557</v>
      </c>
      <c r="X312" s="82" t="s">
        <v>571</v>
      </c>
      <c r="Y312" s="82" t="s">
        <v>559</v>
      </c>
      <c r="Z312" s="53" t="s">
        <v>560</v>
      </c>
      <c r="AA312" s="54" t="s">
        <v>55</v>
      </c>
    </row>
    <row r="313" spans="1:27" ht="63.75">
      <c r="A313" s="43">
        <v>302</v>
      </c>
      <c r="B313" s="44" t="s">
        <v>551</v>
      </c>
      <c r="C313" s="45" t="s">
        <v>598</v>
      </c>
      <c r="D313" s="45" t="s">
        <v>37</v>
      </c>
      <c r="E313" s="45" t="s">
        <v>553</v>
      </c>
      <c r="F313" s="102" t="str">
        <f>IFERROR(VLOOKUP(E313,[2]Hoja2!F229:G252,2,FALSE),"")</f>
        <v/>
      </c>
      <c r="G313" s="102" t="s">
        <v>39</v>
      </c>
      <c r="H313" s="45" t="s">
        <v>599</v>
      </c>
      <c r="I313" s="45" t="s">
        <v>600</v>
      </c>
      <c r="J313" s="45" t="s">
        <v>92</v>
      </c>
      <c r="K313" s="55" t="s">
        <v>617</v>
      </c>
      <c r="L313" s="79" t="s">
        <v>94</v>
      </c>
      <c r="M313" s="82" t="s">
        <v>618</v>
      </c>
      <c r="N313" s="79" t="s">
        <v>72</v>
      </c>
      <c r="O313" s="79" t="s">
        <v>72</v>
      </c>
      <c r="P313" s="132" t="s">
        <v>96</v>
      </c>
      <c r="Q313" s="82" t="s">
        <v>97</v>
      </c>
      <c r="R313" s="79" t="s">
        <v>56</v>
      </c>
      <c r="S313" s="52">
        <f t="shared" si="26"/>
        <v>13140640</v>
      </c>
      <c r="T313" s="52">
        <v>3285160</v>
      </c>
      <c r="U313" s="52">
        <f t="shared" si="21"/>
        <v>13140640</v>
      </c>
      <c r="V313" s="79" t="s">
        <v>50</v>
      </c>
      <c r="W313" s="79" t="s">
        <v>557</v>
      </c>
      <c r="X313" s="82" t="s">
        <v>571</v>
      </c>
      <c r="Y313" s="82" t="s">
        <v>559</v>
      </c>
      <c r="Z313" s="53" t="s">
        <v>560</v>
      </c>
      <c r="AA313" s="54" t="s">
        <v>55</v>
      </c>
    </row>
    <row r="314" spans="1:27" ht="63.75">
      <c r="A314" s="43">
        <v>303</v>
      </c>
      <c r="B314" s="44" t="s">
        <v>551</v>
      </c>
      <c r="C314" s="45" t="s">
        <v>598</v>
      </c>
      <c r="D314" s="45" t="s">
        <v>37</v>
      </c>
      <c r="E314" s="45" t="s">
        <v>553</v>
      </c>
      <c r="F314" s="102" t="str">
        <f>IFERROR(VLOOKUP(E314,[2]Hoja2!F230:G253,2,FALSE),"")</f>
        <v/>
      </c>
      <c r="G314" s="102" t="s">
        <v>39</v>
      </c>
      <c r="H314" s="45" t="s">
        <v>599</v>
      </c>
      <c r="I314" s="45" t="s">
        <v>600</v>
      </c>
      <c r="J314" s="45" t="s">
        <v>92</v>
      </c>
      <c r="K314" s="55" t="s">
        <v>617</v>
      </c>
      <c r="L314" s="79" t="s">
        <v>94</v>
      </c>
      <c r="M314" s="82" t="s">
        <v>618</v>
      </c>
      <c r="N314" s="79" t="s">
        <v>99</v>
      </c>
      <c r="O314" s="79" t="s">
        <v>99</v>
      </c>
      <c r="P314" s="132" t="s">
        <v>470</v>
      </c>
      <c r="Q314" s="82" t="s">
        <v>97</v>
      </c>
      <c r="R314" s="79" t="s">
        <v>56</v>
      </c>
      <c r="S314" s="52">
        <f t="shared" si="26"/>
        <v>19710960</v>
      </c>
      <c r="T314" s="52">
        <v>3285160</v>
      </c>
      <c r="U314" s="52">
        <f t="shared" si="21"/>
        <v>19710960</v>
      </c>
      <c r="V314" s="79" t="s">
        <v>50</v>
      </c>
      <c r="W314" s="79" t="s">
        <v>557</v>
      </c>
      <c r="X314" s="82" t="s">
        <v>571</v>
      </c>
      <c r="Y314" s="82" t="s">
        <v>559</v>
      </c>
      <c r="Z314" s="53" t="s">
        <v>560</v>
      </c>
      <c r="AA314" s="54" t="s">
        <v>55</v>
      </c>
    </row>
    <row r="315" spans="1:27" ht="63.75">
      <c r="A315" s="43">
        <v>304</v>
      </c>
      <c r="B315" s="44" t="s">
        <v>551</v>
      </c>
      <c r="C315" s="45" t="s">
        <v>598</v>
      </c>
      <c r="D315" s="45" t="s">
        <v>37</v>
      </c>
      <c r="E315" s="45" t="s">
        <v>553</v>
      </c>
      <c r="F315" s="102" t="str">
        <f>IFERROR(VLOOKUP(E315,[2]Hoja2!F230:G253,2,FALSE),"")</f>
        <v/>
      </c>
      <c r="G315" s="102" t="s">
        <v>39</v>
      </c>
      <c r="H315" s="45" t="s">
        <v>599</v>
      </c>
      <c r="I315" s="45" t="s">
        <v>600</v>
      </c>
      <c r="J315" s="45" t="s">
        <v>92</v>
      </c>
      <c r="K315" s="55" t="s">
        <v>619</v>
      </c>
      <c r="L315" s="79" t="s">
        <v>94</v>
      </c>
      <c r="M315" s="82" t="s">
        <v>620</v>
      </c>
      <c r="N315" s="79" t="s">
        <v>72</v>
      </c>
      <c r="O315" s="79" t="s">
        <v>72</v>
      </c>
      <c r="P315" s="132" t="s">
        <v>96</v>
      </c>
      <c r="Q315" s="82" t="s">
        <v>97</v>
      </c>
      <c r="R315" s="79" t="s">
        <v>56</v>
      </c>
      <c r="S315" s="52">
        <f t="shared" si="26"/>
        <v>13140640</v>
      </c>
      <c r="T315" s="52">
        <v>3285160</v>
      </c>
      <c r="U315" s="52">
        <f t="shared" si="21"/>
        <v>13140640</v>
      </c>
      <c r="V315" s="79" t="s">
        <v>50</v>
      </c>
      <c r="W315" s="79" t="s">
        <v>557</v>
      </c>
      <c r="X315" s="82" t="s">
        <v>571</v>
      </c>
      <c r="Y315" s="82" t="s">
        <v>559</v>
      </c>
      <c r="Z315" s="53" t="s">
        <v>560</v>
      </c>
      <c r="AA315" s="54" t="s">
        <v>55</v>
      </c>
    </row>
    <row r="316" spans="1:27" ht="63.75">
      <c r="A316" s="43">
        <v>305</v>
      </c>
      <c r="B316" s="44" t="s">
        <v>551</v>
      </c>
      <c r="C316" s="45" t="s">
        <v>598</v>
      </c>
      <c r="D316" s="45" t="s">
        <v>37</v>
      </c>
      <c r="E316" s="45" t="s">
        <v>553</v>
      </c>
      <c r="F316" s="102" t="str">
        <f>IFERROR(VLOOKUP(E316,[2]Hoja2!F231:G254,2,FALSE),"")</f>
        <v/>
      </c>
      <c r="G316" s="102" t="s">
        <v>39</v>
      </c>
      <c r="H316" s="45" t="s">
        <v>599</v>
      </c>
      <c r="I316" s="45" t="s">
        <v>600</v>
      </c>
      <c r="J316" s="45" t="s">
        <v>92</v>
      </c>
      <c r="K316" s="55" t="s">
        <v>619</v>
      </c>
      <c r="L316" s="79" t="s">
        <v>94</v>
      </c>
      <c r="M316" s="82" t="s">
        <v>620</v>
      </c>
      <c r="N316" s="79" t="s">
        <v>99</v>
      </c>
      <c r="O316" s="79" t="s">
        <v>99</v>
      </c>
      <c r="P316" s="132" t="s">
        <v>470</v>
      </c>
      <c r="Q316" s="82" t="s">
        <v>97</v>
      </c>
      <c r="R316" s="79" t="s">
        <v>56</v>
      </c>
      <c r="S316" s="52">
        <f t="shared" si="26"/>
        <v>19710960</v>
      </c>
      <c r="T316" s="52">
        <v>3285160</v>
      </c>
      <c r="U316" s="52">
        <f t="shared" si="21"/>
        <v>19710960</v>
      </c>
      <c r="V316" s="79" t="s">
        <v>50</v>
      </c>
      <c r="W316" s="79" t="s">
        <v>557</v>
      </c>
      <c r="X316" s="82" t="s">
        <v>571</v>
      </c>
      <c r="Y316" s="82" t="s">
        <v>559</v>
      </c>
      <c r="Z316" s="53" t="s">
        <v>560</v>
      </c>
      <c r="AA316" s="54" t="s">
        <v>55</v>
      </c>
    </row>
    <row r="317" spans="1:27" ht="76.5">
      <c r="A317" s="43">
        <v>306</v>
      </c>
      <c r="B317" s="44" t="s">
        <v>551</v>
      </c>
      <c r="C317" s="45" t="s">
        <v>598</v>
      </c>
      <c r="D317" s="45" t="s">
        <v>37</v>
      </c>
      <c r="E317" s="45" t="s">
        <v>553</v>
      </c>
      <c r="F317" s="102" t="str">
        <f>IFERROR(VLOOKUP(E317,[2]Hoja2!F231:G254,2,FALSE),"")</f>
        <v/>
      </c>
      <c r="G317" s="102" t="s">
        <v>39</v>
      </c>
      <c r="H317" s="45" t="s">
        <v>599</v>
      </c>
      <c r="I317" s="45" t="s">
        <v>600</v>
      </c>
      <c r="J317" s="45" t="s">
        <v>92</v>
      </c>
      <c r="K317" s="55" t="s">
        <v>621</v>
      </c>
      <c r="L317" s="79" t="s">
        <v>94</v>
      </c>
      <c r="M317" s="82" t="s">
        <v>622</v>
      </c>
      <c r="N317" s="79" t="s">
        <v>46</v>
      </c>
      <c r="O317" s="79" t="s">
        <v>46</v>
      </c>
      <c r="P317" s="132" t="s">
        <v>96</v>
      </c>
      <c r="Q317" s="82" t="s">
        <v>97</v>
      </c>
      <c r="R317" s="79" t="s">
        <v>56</v>
      </c>
      <c r="S317" s="52">
        <f t="shared" si="26"/>
        <v>16688000</v>
      </c>
      <c r="T317" s="52">
        <v>4172000</v>
      </c>
      <c r="U317" s="52">
        <f t="shared" si="21"/>
        <v>16688000</v>
      </c>
      <c r="V317" s="79" t="s">
        <v>50</v>
      </c>
      <c r="W317" s="79" t="s">
        <v>557</v>
      </c>
      <c r="X317" s="82" t="s">
        <v>571</v>
      </c>
      <c r="Y317" s="82" t="s">
        <v>559</v>
      </c>
      <c r="Z317" s="53" t="s">
        <v>560</v>
      </c>
      <c r="AA317" s="54" t="s">
        <v>55</v>
      </c>
    </row>
    <row r="318" spans="1:27" ht="76.5">
      <c r="A318" s="43">
        <v>307</v>
      </c>
      <c r="B318" s="44" t="s">
        <v>551</v>
      </c>
      <c r="C318" s="45" t="s">
        <v>598</v>
      </c>
      <c r="D318" s="45" t="s">
        <v>37</v>
      </c>
      <c r="E318" s="45" t="s">
        <v>553</v>
      </c>
      <c r="F318" s="102" t="str">
        <f>IFERROR(VLOOKUP(E318,[2]Hoja2!F232:G255,2,FALSE),"")</f>
        <v/>
      </c>
      <c r="G318" s="102" t="s">
        <v>39</v>
      </c>
      <c r="H318" s="45" t="s">
        <v>599</v>
      </c>
      <c r="I318" s="45" t="s">
        <v>600</v>
      </c>
      <c r="J318" s="45" t="s">
        <v>92</v>
      </c>
      <c r="K318" s="55" t="s">
        <v>621</v>
      </c>
      <c r="L318" s="79" t="s">
        <v>94</v>
      </c>
      <c r="M318" s="82" t="s">
        <v>622</v>
      </c>
      <c r="N318" s="79" t="s">
        <v>99</v>
      </c>
      <c r="O318" s="79" t="s">
        <v>99</v>
      </c>
      <c r="P318" s="132" t="s">
        <v>173</v>
      </c>
      <c r="Q318" s="82" t="s">
        <v>97</v>
      </c>
      <c r="R318" s="79" t="s">
        <v>56</v>
      </c>
      <c r="S318" s="52">
        <f t="shared" si="26"/>
        <v>29204000</v>
      </c>
      <c r="T318" s="52">
        <v>4172000</v>
      </c>
      <c r="U318" s="52">
        <f t="shared" si="21"/>
        <v>29204000</v>
      </c>
      <c r="V318" s="79" t="s">
        <v>50</v>
      </c>
      <c r="W318" s="79" t="s">
        <v>557</v>
      </c>
      <c r="X318" s="82" t="s">
        <v>571</v>
      </c>
      <c r="Y318" s="82" t="s">
        <v>559</v>
      </c>
      <c r="Z318" s="53" t="s">
        <v>560</v>
      </c>
      <c r="AA318" s="54" t="s">
        <v>55</v>
      </c>
    </row>
    <row r="319" spans="1:27" ht="76.5">
      <c r="A319" s="43">
        <v>308</v>
      </c>
      <c r="B319" s="44" t="s">
        <v>551</v>
      </c>
      <c r="C319" s="45" t="s">
        <v>598</v>
      </c>
      <c r="D319" s="45" t="s">
        <v>37</v>
      </c>
      <c r="E319" s="45" t="s">
        <v>553</v>
      </c>
      <c r="F319" s="102" t="str">
        <f>IFERROR(VLOOKUP(E319,[2]Hoja2!F232:G255,2,FALSE),"")</f>
        <v/>
      </c>
      <c r="G319" s="102" t="s">
        <v>39</v>
      </c>
      <c r="H319" s="45" t="s">
        <v>599</v>
      </c>
      <c r="I319" s="45" t="s">
        <v>600</v>
      </c>
      <c r="J319" s="45" t="s">
        <v>92</v>
      </c>
      <c r="K319" s="55" t="s">
        <v>623</v>
      </c>
      <c r="L319" s="79" t="s">
        <v>94</v>
      </c>
      <c r="M319" s="82" t="s">
        <v>624</v>
      </c>
      <c r="N319" s="79" t="s">
        <v>72</v>
      </c>
      <c r="O319" s="79" t="s">
        <v>72</v>
      </c>
      <c r="P319" s="132" t="s">
        <v>96</v>
      </c>
      <c r="Q319" s="82" t="s">
        <v>97</v>
      </c>
      <c r="R319" s="79" t="s">
        <v>56</v>
      </c>
      <c r="S319" s="52">
        <f t="shared" si="26"/>
        <v>13016640</v>
      </c>
      <c r="T319" s="52">
        <v>3254160</v>
      </c>
      <c r="U319" s="52">
        <f t="shared" si="21"/>
        <v>13016640</v>
      </c>
      <c r="V319" s="79" t="s">
        <v>50</v>
      </c>
      <c r="W319" s="79" t="s">
        <v>557</v>
      </c>
      <c r="X319" s="82" t="s">
        <v>571</v>
      </c>
      <c r="Y319" s="82" t="s">
        <v>559</v>
      </c>
      <c r="Z319" s="53" t="s">
        <v>560</v>
      </c>
      <c r="AA319" s="54" t="s">
        <v>55</v>
      </c>
    </row>
    <row r="320" spans="1:27" ht="76.5">
      <c r="A320" s="43">
        <v>309</v>
      </c>
      <c r="B320" s="44" t="s">
        <v>551</v>
      </c>
      <c r="C320" s="45" t="s">
        <v>598</v>
      </c>
      <c r="D320" s="45" t="s">
        <v>37</v>
      </c>
      <c r="E320" s="45" t="s">
        <v>553</v>
      </c>
      <c r="F320" s="102" t="str">
        <f>IFERROR(VLOOKUP(E320,[2]Hoja2!F233:G256,2,FALSE),"")</f>
        <v/>
      </c>
      <c r="G320" s="102" t="s">
        <v>39</v>
      </c>
      <c r="H320" s="45" t="s">
        <v>599</v>
      </c>
      <c r="I320" s="45" t="s">
        <v>600</v>
      </c>
      <c r="J320" s="45" t="s">
        <v>92</v>
      </c>
      <c r="K320" s="55" t="s">
        <v>623</v>
      </c>
      <c r="L320" s="79" t="s">
        <v>94</v>
      </c>
      <c r="M320" s="82" t="s">
        <v>624</v>
      </c>
      <c r="N320" s="79" t="s">
        <v>99</v>
      </c>
      <c r="O320" s="79" t="s">
        <v>99</v>
      </c>
      <c r="P320" s="132" t="s">
        <v>625</v>
      </c>
      <c r="Q320" s="82" t="s">
        <v>97</v>
      </c>
      <c r="R320" s="79" t="s">
        <v>56</v>
      </c>
      <c r="S320" s="52">
        <f t="shared" si="26"/>
        <v>17897880</v>
      </c>
      <c r="T320" s="52">
        <v>3254160</v>
      </c>
      <c r="U320" s="52">
        <f t="shared" si="21"/>
        <v>17897880</v>
      </c>
      <c r="V320" s="79" t="s">
        <v>50</v>
      </c>
      <c r="W320" s="79" t="s">
        <v>557</v>
      </c>
      <c r="X320" s="82" t="s">
        <v>571</v>
      </c>
      <c r="Y320" s="82" t="s">
        <v>559</v>
      </c>
      <c r="Z320" s="53" t="s">
        <v>560</v>
      </c>
      <c r="AA320" s="54" t="s">
        <v>55</v>
      </c>
    </row>
    <row r="321" spans="1:27" ht="63.75">
      <c r="A321" s="43">
        <v>310</v>
      </c>
      <c r="B321" s="44" t="s">
        <v>551</v>
      </c>
      <c r="C321" s="45" t="s">
        <v>598</v>
      </c>
      <c r="D321" s="45" t="s">
        <v>37</v>
      </c>
      <c r="E321" s="45" t="s">
        <v>553</v>
      </c>
      <c r="F321" s="102" t="str">
        <f>IFERROR(VLOOKUP(E321,[2]Hoja2!F233:G256,2,FALSE),"")</f>
        <v/>
      </c>
      <c r="G321" s="102" t="s">
        <v>39</v>
      </c>
      <c r="H321" s="45" t="s">
        <v>599</v>
      </c>
      <c r="I321" s="45" t="s">
        <v>600</v>
      </c>
      <c r="J321" s="45" t="s">
        <v>92</v>
      </c>
      <c r="K321" s="55" t="s">
        <v>626</v>
      </c>
      <c r="L321" s="79" t="s">
        <v>94</v>
      </c>
      <c r="M321" s="82" t="s">
        <v>627</v>
      </c>
      <c r="N321" s="79" t="s">
        <v>46</v>
      </c>
      <c r="O321" s="79" t="s">
        <v>46</v>
      </c>
      <c r="P321" s="132" t="s">
        <v>96</v>
      </c>
      <c r="Q321" s="82" t="s">
        <v>97</v>
      </c>
      <c r="R321" s="79" t="s">
        <v>56</v>
      </c>
      <c r="S321" s="52">
        <f t="shared" si="26"/>
        <v>13350400</v>
      </c>
      <c r="T321" s="52">
        <v>3337600</v>
      </c>
      <c r="U321" s="52">
        <f t="shared" si="21"/>
        <v>13350400</v>
      </c>
      <c r="V321" s="79" t="s">
        <v>50</v>
      </c>
      <c r="W321" s="79" t="s">
        <v>557</v>
      </c>
      <c r="X321" s="82" t="s">
        <v>571</v>
      </c>
      <c r="Y321" s="82" t="s">
        <v>559</v>
      </c>
      <c r="Z321" s="53" t="s">
        <v>560</v>
      </c>
      <c r="AA321" s="54" t="s">
        <v>55</v>
      </c>
    </row>
    <row r="322" spans="1:27" ht="63.75">
      <c r="A322" s="43">
        <v>311</v>
      </c>
      <c r="B322" s="44" t="s">
        <v>551</v>
      </c>
      <c r="C322" s="45" t="s">
        <v>598</v>
      </c>
      <c r="D322" s="45" t="s">
        <v>37</v>
      </c>
      <c r="E322" s="45" t="s">
        <v>553</v>
      </c>
      <c r="F322" s="102" t="str">
        <f>IFERROR(VLOOKUP(E322,[2]Hoja2!F234:G257,2,FALSE),"")</f>
        <v/>
      </c>
      <c r="G322" s="102" t="s">
        <v>39</v>
      </c>
      <c r="H322" s="45" t="s">
        <v>599</v>
      </c>
      <c r="I322" s="45" t="s">
        <v>600</v>
      </c>
      <c r="J322" s="45" t="s">
        <v>92</v>
      </c>
      <c r="K322" s="55" t="s">
        <v>626</v>
      </c>
      <c r="L322" s="79" t="s">
        <v>94</v>
      </c>
      <c r="M322" s="82" t="s">
        <v>627</v>
      </c>
      <c r="N322" s="79" t="s">
        <v>99</v>
      </c>
      <c r="O322" s="79" t="s">
        <v>99</v>
      </c>
      <c r="P322" s="132" t="s">
        <v>173</v>
      </c>
      <c r="Q322" s="82" t="s">
        <v>97</v>
      </c>
      <c r="R322" s="79" t="s">
        <v>56</v>
      </c>
      <c r="S322" s="52">
        <f t="shared" si="26"/>
        <v>23363200</v>
      </c>
      <c r="T322" s="52">
        <v>3337600</v>
      </c>
      <c r="U322" s="52">
        <f t="shared" si="21"/>
        <v>23363200</v>
      </c>
      <c r="V322" s="79" t="s">
        <v>50</v>
      </c>
      <c r="W322" s="79" t="s">
        <v>557</v>
      </c>
      <c r="X322" s="82" t="s">
        <v>571</v>
      </c>
      <c r="Y322" s="82" t="s">
        <v>559</v>
      </c>
      <c r="Z322" s="53" t="s">
        <v>560</v>
      </c>
      <c r="AA322" s="54" t="s">
        <v>55</v>
      </c>
    </row>
    <row r="323" spans="1:27" ht="89.25">
      <c r="A323" s="43">
        <v>312</v>
      </c>
      <c r="B323" s="44" t="s">
        <v>551</v>
      </c>
      <c r="C323" s="45" t="s">
        <v>598</v>
      </c>
      <c r="D323" s="45" t="s">
        <v>37</v>
      </c>
      <c r="E323" s="45" t="s">
        <v>553</v>
      </c>
      <c r="F323" s="102" t="str">
        <f>IFERROR(VLOOKUP(E323,[2]Hoja2!F234:G257,2,FALSE),"")</f>
        <v/>
      </c>
      <c r="G323" s="102" t="s">
        <v>39</v>
      </c>
      <c r="H323" s="45" t="s">
        <v>599</v>
      </c>
      <c r="I323" s="45" t="s">
        <v>600</v>
      </c>
      <c r="J323" s="45" t="s">
        <v>92</v>
      </c>
      <c r="K323" s="55" t="s">
        <v>628</v>
      </c>
      <c r="L323" s="79" t="s">
        <v>94</v>
      </c>
      <c r="M323" s="82" t="s">
        <v>629</v>
      </c>
      <c r="N323" s="79" t="s">
        <v>126</v>
      </c>
      <c r="O323" s="79" t="s">
        <v>126</v>
      </c>
      <c r="P323" s="132" t="s">
        <v>96</v>
      </c>
      <c r="Q323" s="82" t="s">
        <v>97</v>
      </c>
      <c r="R323" s="79" t="s">
        <v>56</v>
      </c>
      <c r="S323" s="52">
        <f t="shared" si="26"/>
        <v>13350400</v>
      </c>
      <c r="T323" s="52">
        <v>3337600</v>
      </c>
      <c r="U323" s="52">
        <f t="shared" si="21"/>
        <v>13350400</v>
      </c>
      <c r="V323" s="79" t="s">
        <v>50</v>
      </c>
      <c r="W323" s="79" t="s">
        <v>557</v>
      </c>
      <c r="X323" s="82" t="s">
        <v>571</v>
      </c>
      <c r="Y323" s="82" t="s">
        <v>559</v>
      </c>
      <c r="Z323" s="53" t="s">
        <v>560</v>
      </c>
      <c r="AA323" s="54" t="s">
        <v>55</v>
      </c>
    </row>
    <row r="324" spans="1:27" ht="89.25">
      <c r="A324" s="43">
        <v>313</v>
      </c>
      <c r="B324" s="44" t="s">
        <v>551</v>
      </c>
      <c r="C324" s="45" t="s">
        <v>598</v>
      </c>
      <c r="D324" s="45" t="s">
        <v>37</v>
      </c>
      <c r="E324" s="45" t="s">
        <v>553</v>
      </c>
      <c r="F324" s="102" t="str">
        <f>IFERROR(VLOOKUP(E324,[2]Hoja2!F235:G258,2,FALSE),"")</f>
        <v/>
      </c>
      <c r="G324" s="102" t="s">
        <v>39</v>
      </c>
      <c r="H324" s="45" t="s">
        <v>599</v>
      </c>
      <c r="I324" s="45" t="s">
        <v>600</v>
      </c>
      <c r="J324" s="45" t="s">
        <v>92</v>
      </c>
      <c r="K324" s="55" t="s">
        <v>628</v>
      </c>
      <c r="L324" s="79" t="s">
        <v>94</v>
      </c>
      <c r="M324" s="82" t="s">
        <v>629</v>
      </c>
      <c r="N324" s="79" t="s">
        <v>99</v>
      </c>
      <c r="O324" s="79" t="s">
        <v>99</v>
      </c>
      <c r="P324" s="132" t="s">
        <v>96</v>
      </c>
      <c r="Q324" s="82" t="s">
        <v>97</v>
      </c>
      <c r="R324" s="79" t="s">
        <v>56</v>
      </c>
      <c r="S324" s="52">
        <f t="shared" si="26"/>
        <v>13350400</v>
      </c>
      <c r="T324" s="52">
        <v>3337600</v>
      </c>
      <c r="U324" s="52">
        <f t="shared" si="21"/>
        <v>13350400</v>
      </c>
      <c r="V324" s="79" t="s">
        <v>50</v>
      </c>
      <c r="W324" s="79" t="s">
        <v>557</v>
      </c>
      <c r="X324" s="82" t="s">
        <v>571</v>
      </c>
      <c r="Y324" s="82" t="s">
        <v>559</v>
      </c>
      <c r="Z324" s="53" t="s">
        <v>560</v>
      </c>
      <c r="AA324" s="54" t="s">
        <v>55</v>
      </c>
    </row>
    <row r="325" spans="1:27" ht="89.25">
      <c r="A325" s="43">
        <v>314</v>
      </c>
      <c r="B325" s="44" t="s">
        <v>551</v>
      </c>
      <c r="C325" s="45" t="s">
        <v>598</v>
      </c>
      <c r="D325" s="45" t="s">
        <v>37</v>
      </c>
      <c r="E325" s="45" t="s">
        <v>553</v>
      </c>
      <c r="F325" s="102" t="str">
        <f>IFERROR(VLOOKUP(E325,[2]Hoja2!F235:G258,2,FALSE),"")</f>
        <v/>
      </c>
      <c r="G325" s="102" t="s">
        <v>39</v>
      </c>
      <c r="H325" s="45" t="s">
        <v>599</v>
      </c>
      <c r="I325" s="45" t="s">
        <v>600</v>
      </c>
      <c r="J325" s="45" t="s">
        <v>92</v>
      </c>
      <c r="K325" s="55" t="s">
        <v>630</v>
      </c>
      <c r="L325" s="79" t="s">
        <v>94</v>
      </c>
      <c r="M325" s="82" t="s">
        <v>631</v>
      </c>
      <c r="N325" s="79" t="s">
        <v>126</v>
      </c>
      <c r="O325" s="79" t="s">
        <v>126</v>
      </c>
      <c r="P325" s="132" t="s">
        <v>96</v>
      </c>
      <c r="Q325" s="82" t="s">
        <v>97</v>
      </c>
      <c r="R325" s="79" t="s">
        <v>56</v>
      </c>
      <c r="S325" s="52">
        <f t="shared" si="26"/>
        <v>13350400</v>
      </c>
      <c r="T325" s="52">
        <v>3337600</v>
      </c>
      <c r="U325" s="52">
        <f t="shared" si="21"/>
        <v>13350400</v>
      </c>
      <c r="V325" s="79" t="s">
        <v>50</v>
      </c>
      <c r="W325" s="79" t="s">
        <v>557</v>
      </c>
      <c r="X325" s="82" t="s">
        <v>571</v>
      </c>
      <c r="Y325" s="82" t="s">
        <v>559</v>
      </c>
      <c r="Z325" s="53" t="s">
        <v>560</v>
      </c>
      <c r="AA325" s="54" t="s">
        <v>55</v>
      </c>
    </row>
    <row r="326" spans="1:27" ht="89.25">
      <c r="A326" s="43">
        <v>315</v>
      </c>
      <c r="B326" s="44" t="s">
        <v>551</v>
      </c>
      <c r="C326" s="45" t="s">
        <v>598</v>
      </c>
      <c r="D326" s="45" t="s">
        <v>37</v>
      </c>
      <c r="E326" s="45" t="s">
        <v>553</v>
      </c>
      <c r="F326" s="102" t="str">
        <f>IFERROR(VLOOKUP(E326,[2]Hoja2!F236:G259,2,FALSE),"")</f>
        <v/>
      </c>
      <c r="G326" s="102" t="s">
        <v>39</v>
      </c>
      <c r="H326" s="45" t="s">
        <v>599</v>
      </c>
      <c r="I326" s="45" t="s">
        <v>600</v>
      </c>
      <c r="J326" s="45" t="s">
        <v>92</v>
      </c>
      <c r="K326" s="55" t="s">
        <v>630</v>
      </c>
      <c r="L326" s="79" t="s">
        <v>94</v>
      </c>
      <c r="M326" s="82" t="s">
        <v>631</v>
      </c>
      <c r="N326" s="79" t="s">
        <v>99</v>
      </c>
      <c r="O326" s="79" t="s">
        <v>99</v>
      </c>
      <c r="P326" s="132" t="s">
        <v>84</v>
      </c>
      <c r="Q326" s="82" t="s">
        <v>97</v>
      </c>
      <c r="R326" s="79" t="s">
        <v>56</v>
      </c>
      <c r="S326" s="52">
        <f t="shared" si="26"/>
        <v>10012800</v>
      </c>
      <c r="T326" s="52">
        <v>3337600</v>
      </c>
      <c r="U326" s="52">
        <f t="shared" si="21"/>
        <v>10012800</v>
      </c>
      <c r="V326" s="79" t="s">
        <v>50</v>
      </c>
      <c r="W326" s="79" t="s">
        <v>557</v>
      </c>
      <c r="X326" s="82" t="s">
        <v>571</v>
      </c>
      <c r="Y326" s="82" t="s">
        <v>559</v>
      </c>
      <c r="Z326" s="53" t="s">
        <v>560</v>
      </c>
      <c r="AA326" s="54" t="s">
        <v>55</v>
      </c>
    </row>
    <row r="327" spans="1:27" ht="63.75">
      <c r="A327" s="43">
        <v>316</v>
      </c>
      <c r="B327" s="44" t="s">
        <v>551</v>
      </c>
      <c r="C327" s="45" t="s">
        <v>598</v>
      </c>
      <c r="D327" s="45" t="s">
        <v>37</v>
      </c>
      <c r="E327" s="45" t="s">
        <v>553</v>
      </c>
      <c r="F327" s="102" t="str">
        <f>IFERROR(VLOOKUP(E327,[2]Hoja2!F236:G259,2,FALSE),"")</f>
        <v/>
      </c>
      <c r="G327" s="102" t="s">
        <v>39</v>
      </c>
      <c r="H327" s="45" t="s">
        <v>599</v>
      </c>
      <c r="I327" s="45" t="s">
        <v>632</v>
      </c>
      <c r="J327" s="45" t="s">
        <v>92</v>
      </c>
      <c r="K327" s="55" t="s">
        <v>633</v>
      </c>
      <c r="L327" s="79" t="s">
        <v>94</v>
      </c>
      <c r="M327" s="82" t="s">
        <v>634</v>
      </c>
      <c r="N327" s="79" t="s">
        <v>46</v>
      </c>
      <c r="O327" s="79" t="s">
        <v>46</v>
      </c>
      <c r="P327" s="132" t="s">
        <v>96</v>
      </c>
      <c r="Q327" s="82" t="s">
        <v>97</v>
      </c>
      <c r="R327" s="79" t="s">
        <v>56</v>
      </c>
      <c r="S327" s="52">
        <f t="shared" si="26"/>
        <v>16688000</v>
      </c>
      <c r="T327" s="52">
        <v>4172000</v>
      </c>
      <c r="U327" s="52">
        <f t="shared" si="21"/>
        <v>16688000</v>
      </c>
      <c r="V327" s="79" t="s">
        <v>50</v>
      </c>
      <c r="W327" s="79" t="s">
        <v>557</v>
      </c>
      <c r="X327" s="82" t="s">
        <v>571</v>
      </c>
      <c r="Y327" s="82" t="s">
        <v>559</v>
      </c>
      <c r="Z327" s="53" t="s">
        <v>560</v>
      </c>
      <c r="AA327" s="54" t="s">
        <v>55</v>
      </c>
    </row>
    <row r="328" spans="1:27" ht="63.75">
      <c r="A328" s="43">
        <v>317</v>
      </c>
      <c r="B328" s="44" t="s">
        <v>551</v>
      </c>
      <c r="C328" s="45" t="s">
        <v>598</v>
      </c>
      <c r="D328" s="45" t="s">
        <v>37</v>
      </c>
      <c r="E328" s="45" t="s">
        <v>553</v>
      </c>
      <c r="F328" s="102" t="str">
        <f>IFERROR(VLOOKUP(E328,[2]Hoja2!F237:G260,2,FALSE),"")</f>
        <v/>
      </c>
      <c r="G328" s="102" t="s">
        <v>39</v>
      </c>
      <c r="H328" s="45" t="s">
        <v>599</v>
      </c>
      <c r="I328" s="45" t="s">
        <v>632</v>
      </c>
      <c r="J328" s="45" t="s">
        <v>92</v>
      </c>
      <c r="K328" s="55" t="s">
        <v>633</v>
      </c>
      <c r="L328" s="79" t="s">
        <v>94</v>
      </c>
      <c r="M328" s="82" t="s">
        <v>634</v>
      </c>
      <c r="N328" s="79" t="s">
        <v>99</v>
      </c>
      <c r="O328" s="79" t="s">
        <v>99</v>
      </c>
      <c r="P328" s="132" t="s">
        <v>173</v>
      </c>
      <c r="Q328" s="82" t="s">
        <v>97</v>
      </c>
      <c r="R328" s="79" t="s">
        <v>56</v>
      </c>
      <c r="S328" s="52">
        <f t="shared" si="26"/>
        <v>29204000</v>
      </c>
      <c r="T328" s="52">
        <v>4172000</v>
      </c>
      <c r="U328" s="52">
        <f t="shared" si="21"/>
        <v>29204000</v>
      </c>
      <c r="V328" s="79" t="s">
        <v>50</v>
      </c>
      <c r="W328" s="79" t="s">
        <v>557</v>
      </c>
      <c r="X328" s="82" t="s">
        <v>571</v>
      </c>
      <c r="Y328" s="82" t="s">
        <v>559</v>
      </c>
      <c r="Z328" s="53" t="s">
        <v>560</v>
      </c>
      <c r="AA328" s="54" t="s">
        <v>55</v>
      </c>
    </row>
    <row r="329" spans="1:27" ht="127.5">
      <c r="A329" s="43">
        <v>318</v>
      </c>
      <c r="B329" s="133" t="s">
        <v>551</v>
      </c>
      <c r="C329" s="45" t="s">
        <v>598</v>
      </c>
      <c r="D329" s="45" t="s">
        <v>37</v>
      </c>
      <c r="E329" s="45" t="s">
        <v>553</v>
      </c>
      <c r="F329" s="102" t="str">
        <f>IFERROR(VLOOKUP(E329,[2]Hoja2!F237:G260,2,FALSE),"")</f>
        <v/>
      </c>
      <c r="G329" s="102" t="s">
        <v>39</v>
      </c>
      <c r="H329" s="45" t="s">
        <v>599</v>
      </c>
      <c r="I329" s="45" t="s">
        <v>635</v>
      </c>
      <c r="J329" s="45" t="s">
        <v>92</v>
      </c>
      <c r="K329" s="55" t="s">
        <v>636</v>
      </c>
      <c r="L329" s="79" t="s">
        <v>94</v>
      </c>
      <c r="M329" s="82" t="s">
        <v>637</v>
      </c>
      <c r="N329" s="79" t="s">
        <v>46</v>
      </c>
      <c r="O329" s="79" t="s">
        <v>46</v>
      </c>
      <c r="P329" s="132" t="s">
        <v>96</v>
      </c>
      <c r="Q329" s="82" t="s">
        <v>97</v>
      </c>
      <c r="R329" s="79" t="s">
        <v>56</v>
      </c>
      <c r="S329" s="52">
        <f t="shared" si="26"/>
        <v>8307694.5599999996</v>
      </c>
      <c r="T329" s="52">
        <v>2076923.64</v>
      </c>
      <c r="U329" s="52">
        <f t="shared" si="21"/>
        <v>8307694.5599999996</v>
      </c>
      <c r="V329" s="79" t="s">
        <v>50</v>
      </c>
      <c r="W329" s="79" t="s">
        <v>557</v>
      </c>
      <c r="X329" s="82" t="s">
        <v>571</v>
      </c>
      <c r="Y329" s="82" t="s">
        <v>559</v>
      </c>
      <c r="Z329" s="53" t="s">
        <v>560</v>
      </c>
      <c r="AA329" s="54" t="s">
        <v>55</v>
      </c>
    </row>
    <row r="330" spans="1:27" ht="127.5">
      <c r="A330" s="43">
        <v>319</v>
      </c>
      <c r="B330" s="133" t="s">
        <v>551</v>
      </c>
      <c r="C330" s="45" t="s">
        <v>598</v>
      </c>
      <c r="D330" s="45" t="s">
        <v>37</v>
      </c>
      <c r="E330" s="45" t="s">
        <v>553</v>
      </c>
      <c r="F330" s="102" t="str">
        <f>IFERROR(VLOOKUP(E330,[2]Hoja2!F238:G261,2,FALSE),"")</f>
        <v/>
      </c>
      <c r="G330" s="102" t="s">
        <v>39</v>
      </c>
      <c r="H330" s="45" t="s">
        <v>599</v>
      </c>
      <c r="I330" s="45" t="s">
        <v>635</v>
      </c>
      <c r="J330" s="45" t="s">
        <v>92</v>
      </c>
      <c r="K330" s="55" t="s">
        <v>636</v>
      </c>
      <c r="L330" s="79" t="s">
        <v>94</v>
      </c>
      <c r="M330" s="82" t="s">
        <v>637</v>
      </c>
      <c r="N330" s="79" t="s">
        <v>99</v>
      </c>
      <c r="O330" s="79" t="s">
        <v>99</v>
      </c>
      <c r="P330" s="132" t="s">
        <v>173</v>
      </c>
      <c r="Q330" s="82" t="s">
        <v>97</v>
      </c>
      <c r="R330" s="79" t="s">
        <v>56</v>
      </c>
      <c r="S330" s="52">
        <f t="shared" si="26"/>
        <v>14538465.479999999</v>
      </c>
      <c r="T330" s="52">
        <v>2076923.64</v>
      </c>
      <c r="U330" s="52">
        <f t="shared" si="21"/>
        <v>14538465.479999999</v>
      </c>
      <c r="V330" s="79" t="s">
        <v>50</v>
      </c>
      <c r="W330" s="79" t="s">
        <v>557</v>
      </c>
      <c r="X330" s="82" t="s">
        <v>571</v>
      </c>
      <c r="Y330" s="82" t="s">
        <v>559</v>
      </c>
      <c r="Z330" s="53" t="s">
        <v>560</v>
      </c>
      <c r="AA330" s="54" t="s">
        <v>55</v>
      </c>
    </row>
    <row r="331" spans="1:27" ht="51">
      <c r="A331" s="43">
        <v>320</v>
      </c>
      <c r="B331" s="133" t="s">
        <v>551</v>
      </c>
      <c r="C331" s="45" t="s">
        <v>598</v>
      </c>
      <c r="D331" s="45" t="s">
        <v>37</v>
      </c>
      <c r="E331" s="45" t="s">
        <v>553</v>
      </c>
      <c r="F331" s="102" t="str">
        <f>IFERROR(VLOOKUP(E331,[2]Hoja2!F238:G261,2,FALSE),"")</f>
        <v/>
      </c>
      <c r="G331" s="102" t="s">
        <v>39</v>
      </c>
      <c r="H331" s="45" t="s">
        <v>599</v>
      </c>
      <c r="I331" s="45" t="s">
        <v>635</v>
      </c>
      <c r="J331" s="45" t="s">
        <v>478</v>
      </c>
      <c r="K331" s="55" t="s">
        <v>638</v>
      </c>
      <c r="L331" s="115" t="s">
        <v>639</v>
      </c>
      <c r="M331" s="82" t="s">
        <v>640</v>
      </c>
      <c r="N331" s="79" t="s">
        <v>64</v>
      </c>
      <c r="O331" s="79" t="s">
        <v>64</v>
      </c>
      <c r="P331" s="132">
        <v>1</v>
      </c>
      <c r="Q331" s="82" t="s">
        <v>97</v>
      </c>
      <c r="R331" s="79" t="s">
        <v>56</v>
      </c>
      <c r="S331" s="52">
        <f t="shared" si="25"/>
        <v>5986050</v>
      </c>
      <c r="T331" s="52">
        <v>5986050</v>
      </c>
      <c r="U331" s="52">
        <f t="shared" si="21"/>
        <v>5986050</v>
      </c>
      <c r="V331" s="79" t="s">
        <v>50</v>
      </c>
      <c r="W331" s="79" t="s">
        <v>557</v>
      </c>
      <c r="X331" s="82" t="s">
        <v>571</v>
      </c>
      <c r="Y331" s="82" t="s">
        <v>559</v>
      </c>
      <c r="Z331" s="53" t="s">
        <v>560</v>
      </c>
      <c r="AA331" s="54" t="s">
        <v>55</v>
      </c>
    </row>
    <row r="332" spans="1:27" ht="63.75">
      <c r="A332" s="43">
        <v>321</v>
      </c>
      <c r="B332" s="44" t="s">
        <v>551</v>
      </c>
      <c r="C332" s="45" t="s">
        <v>641</v>
      </c>
      <c r="D332" s="45" t="s">
        <v>37</v>
      </c>
      <c r="E332" s="45" t="s">
        <v>553</v>
      </c>
      <c r="F332" s="102" t="str">
        <f>IFERROR(VLOOKUP(E332,[2]Hoja2!F239:G262,2,FALSE),"")</f>
        <v/>
      </c>
      <c r="G332" s="102" t="s">
        <v>112</v>
      </c>
      <c r="H332" s="45" t="s">
        <v>642</v>
      </c>
      <c r="I332" s="45" t="s">
        <v>643</v>
      </c>
      <c r="J332" s="45" t="s">
        <v>92</v>
      </c>
      <c r="K332" s="55" t="s">
        <v>644</v>
      </c>
      <c r="L332" s="79" t="s">
        <v>94</v>
      </c>
      <c r="M332" s="82" t="s">
        <v>645</v>
      </c>
      <c r="N332" s="79" t="s">
        <v>64</v>
      </c>
      <c r="O332" s="79" t="s">
        <v>64</v>
      </c>
      <c r="P332" s="132" t="s">
        <v>96</v>
      </c>
      <c r="Q332" s="82" t="s">
        <v>97</v>
      </c>
      <c r="R332" s="79" t="s">
        <v>56</v>
      </c>
      <c r="S332" s="52">
        <f t="shared" ref="S332:S353" si="27">+T332*P332</f>
        <v>23270800</v>
      </c>
      <c r="T332" s="52">
        <v>5817700</v>
      </c>
      <c r="U332" s="52">
        <f t="shared" si="21"/>
        <v>23270800</v>
      </c>
      <c r="V332" s="79" t="s">
        <v>50</v>
      </c>
      <c r="W332" s="79" t="s">
        <v>557</v>
      </c>
      <c r="X332" s="82" t="s">
        <v>571</v>
      </c>
      <c r="Y332" s="82" t="s">
        <v>559</v>
      </c>
      <c r="Z332" s="53" t="s">
        <v>560</v>
      </c>
      <c r="AA332" s="54" t="s">
        <v>55</v>
      </c>
    </row>
    <row r="333" spans="1:27" ht="63.75">
      <c r="A333" s="43">
        <v>322</v>
      </c>
      <c r="B333" s="44" t="s">
        <v>551</v>
      </c>
      <c r="C333" s="45" t="s">
        <v>641</v>
      </c>
      <c r="D333" s="45" t="s">
        <v>37</v>
      </c>
      <c r="E333" s="45" t="s">
        <v>553</v>
      </c>
      <c r="F333" s="102" t="str">
        <f>IFERROR(VLOOKUP(E333,[2]Hoja2!F240:G263,2,FALSE),"")</f>
        <v/>
      </c>
      <c r="G333" s="102" t="s">
        <v>112</v>
      </c>
      <c r="H333" s="45" t="s">
        <v>642</v>
      </c>
      <c r="I333" s="45" t="s">
        <v>643</v>
      </c>
      <c r="J333" s="45" t="s">
        <v>92</v>
      </c>
      <c r="K333" s="55" t="s">
        <v>644</v>
      </c>
      <c r="L333" s="79" t="s">
        <v>94</v>
      </c>
      <c r="M333" s="82" t="s">
        <v>645</v>
      </c>
      <c r="N333" s="79" t="s">
        <v>99</v>
      </c>
      <c r="O333" s="79" t="s">
        <v>99</v>
      </c>
      <c r="P333" s="132" t="s">
        <v>173</v>
      </c>
      <c r="Q333" s="82" t="s">
        <v>97</v>
      </c>
      <c r="R333" s="79" t="s">
        <v>56</v>
      </c>
      <c r="S333" s="52">
        <f t="shared" si="27"/>
        <v>40723900</v>
      </c>
      <c r="T333" s="52">
        <v>5817700</v>
      </c>
      <c r="U333" s="52">
        <f t="shared" si="21"/>
        <v>40723900</v>
      </c>
      <c r="V333" s="79" t="s">
        <v>50</v>
      </c>
      <c r="W333" s="79" t="s">
        <v>557</v>
      </c>
      <c r="X333" s="82" t="s">
        <v>571</v>
      </c>
      <c r="Y333" s="82" t="s">
        <v>559</v>
      </c>
      <c r="Z333" s="53" t="s">
        <v>560</v>
      </c>
      <c r="AA333" s="54" t="s">
        <v>55</v>
      </c>
    </row>
    <row r="334" spans="1:27" ht="76.5">
      <c r="A334" s="43">
        <v>323</v>
      </c>
      <c r="B334" s="44" t="s">
        <v>551</v>
      </c>
      <c r="C334" s="45" t="s">
        <v>552</v>
      </c>
      <c r="D334" s="45" t="s">
        <v>37</v>
      </c>
      <c r="E334" s="45" t="s">
        <v>553</v>
      </c>
      <c r="F334" s="102" t="str">
        <f>IFERROR(VLOOKUP(E334,[2]Hoja2!F240:G263,2,FALSE),"")</f>
        <v/>
      </c>
      <c r="G334" s="102" t="s">
        <v>112</v>
      </c>
      <c r="H334" s="45" t="s">
        <v>642</v>
      </c>
      <c r="I334" s="45" t="s">
        <v>643</v>
      </c>
      <c r="J334" s="45" t="s">
        <v>92</v>
      </c>
      <c r="K334" s="55" t="s">
        <v>646</v>
      </c>
      <c r="L334" s="79" t="s">
        <v>94</v>
      </c>
      <c r="M334" s="82" t="s">
        <v>647</v>
      </c>
      <c r="N334" s="79" t="s">
        <v>64</v>
      </c>
      <c r="O334" s="79" t="s">
        <v>64</v>
      </c>
      <c r="P334" s="132" t="s">
        <v>96</v>
      </c>
      <c r="Q334" s="82" t="s">
        <v>97</v>
      </c>
      <c r="R334" s="79" t="s">
        <v>56</v>
      </c>
      <c r="S334" s="52">
        <f t="shared" si="27"/>
        <v>16670800</v>
      </c>
      <c r="T334" s="52">
        <v>4167700</v>
      </c>
      <c r="U334" s="52">
        <f t="shared" si="21"/>
        <v>16670800</v>
      </c>
      <c r="V334" s="79" t="s">
        <v>50</v>
      </c>
      <c r="W334" s="79" t="s">
        <v>557</v>
      </c>
      <c r="X334" s="82" t="s">
        <v>571</v>
      </c>
      <c r="Y334" s="82" t="s">
        <v>559</v>
      </c>
      <c r="Z334" s="53" t="s">
        <v>560</v>
      </c>
      <c r="AA334" s="54" t="s">
        <v>55</v>
      </c>
    </row>
    <row r="335" spans="1:27" ht="76.5">
      <c r="A335" s="43">
        <v>324</v>
      </c>
      <c r="B335" s="44" t="s">
        <v>551</v>
      </c>
      <c r="C335" s="45" t="s">
        <v>552</v>
      </c>
      <c r="D335" s="45" t="s">
        <v>37</v>
      </c>
      <c r="E335" s="45" t="s">
        <v>553</v>
      </c>
      <c r="F335" s="102" t="str">
        <f>IFERROR(VLOOKUP(E335,[2]Hoja2!F241:G264,2,FALSE),"")</f>
        <v/>
      </c>
      <c r="G335" s="102" t="s">
        <v>112</v>
      </c>
      <c r="H335" s="45" t="s">
        <v>642</v>
      </c>
      <c r="I335" s="45" t="s">
        <v>643</v>
      </c>
      <c r="J335" s="45" t="s">
        <v>92</v>
      </c>
      <c r="K335" s="55" t="s">
        <v>646</v>
      </c>
      <c r="L335" s="79" t="s">
        <v>94</v>
      </c>
      <c r="M335" s="82" t="s">
        <v>647</v>
      </c>
      <c r="N335" s="79" t="s">
        <v>99</v>
      </c>
      <c r="O335" s="79" t="s">
        <v>99</v>
      </c>
      <c r="P335" s="132" t="s">
        <v>173</v>
      </c>
      <c r="Q335" s="82" t="s">
        <v>97</v>
      </c>
      <c r="R335" s="79" t="s">
        <v>56</v>
      </c>
      <c r="S335" s="52">
        <f t="shared" si="27"/>
        <v>29173900</v>
      </c>
      <c r="T335" s="52">
        <v>4167700</v>
      </c>
      <c r="U335" s="52">
        <f t="shared" si="21"/>
        <v>29173900</v>
      </c>
      <c r="V335" s="79" t="s">
        <v>50</v>
      </c>
      <c r="W335" s="79" t="s">
        <v>557</v>
      </c>
      <c r="X335" s="82" t="s">
        <v>571</v>
      </c>
      <c r="Y335" s="82" t="s">
        <v>559</v>
      </c>
      <c r="Z335" s="53" t="s">
        <v>560</v>
      </c>
      <c r="AA335" s="54" t="s">
        <v>55</v>
      </c>
    </row>
    <row r="336" spans="1:27" ht="89.25">
      <c r="A336" s="43">
        <v>325</v>
      </c>
      <c r="B336" s="44" t="s">
        <v>551</v>
      </c>
      <c r="C336" s="45" t="s">
        <v>641</v>
      </c>
      <c r="D336" s="45" t="s">
        <v>37</v>
      </c>
      <c r="E336" s="45" t="s">
        <v>553</v>
      </c>
      <c r="F336" s="102" t="str">
        <f>IFERROR(VLOOKUP(E336,[2]Hoja2!F241:G264,2,FALSE),"")</f>
        <v/>
      </c>
      <c r="G336" s="102" t="s">
        <v>648</v>
      </c>
      <c r="H336" s="45" t="s">
        <v>642</v>
      </c>
      <c r="I336" s="45" t="s">
        <v>643</v>
      </c>
      <c r="J336" s="45" t="s">
        <v>92</v>
      </c>
      <c r="K336" s="55" t="s">
        <v>649</v>
      </c>
      <c r="L336" s="79" t="s">
        <v>94</v>
      </c>
      <c r="M336" s="82" t="s">
        <v>650</v>
      </c>
      <c r="N336" s="79" t="s">
        <v>64</v>
      </c>
      <c r="O336" s="79" t="s">
        <v>64</v>
      </c>
      <c r="P336" s="132" t="s">
        <v>96</v>
      </c>
      <c r="Q336" s="82" t="s">
        <v>97</v>
      </c>
      <c r="R336" s="79" t="s">
        <v>56</v>
      </c>
      <c r="S336" s="52">
        <f t="shared" si="27"/>
        <v>16270800</v>
      </c>
      <c r="T336" s="52">
        <v>4067700</v>
      </c>
      <c r="U336" s="52">
        <f t="shared" si="21"/>
        <v>16270800</v>
      </c>
      <c r="V336" s="79" t="s">
        <v>50</v>
      </c>
      <c r="W336" s="79" t="s">
        <v>557</v>
      </c>
      <c r="X336" s="82" t="s">
        <v>571</v>
      </c>
      <c r="Y336" s="82" t="s">
        <v>559</v>
      </c>
      <c r="Z336" s="53" t="s">
        <v>560</v>
      </c>
      <c r="AA336" s="54" t="s">
        <v>55</v>
      </c>
    </row>
    <row r="337" spans="1:27" ht="89.25">
      <c r="A337" s="43">
        <v>326</v>
      </c>
      <c r="B337" s="44" t="s">
        <v>551</v>
      </c>
      <c r="C337" s="45" t="s">
        <v>641</v>
      </c>
      <c r="D337" s="45" t="s">
        <v>37</v>
      </c>
      <c r="E337" s="45" t="s">
        <v>553</v>
      </c>
      <c r="F337" s="102" t="str">
        <f>IFERROR(VLOOKUP(E337,[2]Hoja2!F242:G265,2,FALSE),"")</f>
        <v/>
      </c>
      <c r="G337" s="102" t="s">
        <v>648</v>
      </c>
      <c r="H337" s="45" t="s">
        <v>642</v>
      </c>
      <c r="I337" s="45" t="s">
        <v>643</v>
      </c>
      <c r="J337" s="45" t="s">
        <v>92</v>
      </c>
      <c r="K337" s="55" t="s">
        <v>649</v>
      </c>
      <c r="L337" s="79" t="s">
        <v>94</v>
      </c>
      <c r="M337" s="82" t="s">
        <v>650</v>
      </c>
      <c r="N337" s="79" t="s">
        <v>99</v>
      </c>
      <c r="O337" s="79" t="s">
        <v>99</v>
      </c>
      <c r="P337" s="132" t="s">
        <v>173</v>
      </c>
      <c r="Q337" s="82" t="s">
        <v>97</v>
      </c>
      <c r="R337" s="79" t="s">
        <v>56</v>
      </c>
      <c r="S337" s="52">
        <f t="shared" si="27"/>
        <v>28473900</v>
      </c>
      <c r="T337" s="52">
        <v>4067700</v>
      </c>
      <c r="U337" s="52">
        <f t="shared" si="21"/>
        <v>28473900</v>
      </c>
      <c r="V337" s="79" t="s">
        <v>50</v>
      </c>
      <c r="W337" s="79" t="s">
        <v>557</v>
      </c>
      <c r="X337" s="82" t="s">
        <v>571</v>
      </c>
      <c r="Y337" s="82" t="s">
        <v>559</v>
      </c>
      <c r="Z337" s="53" t="s">
        <v>560</v>
      </c>
      <c r="AA337" s="54" t="s">
        <v>55</v>
      </c>
    </row>
    <row r="338" spans="1:27" ht="102">
      <c r="A338" s="43">
        <v>327</v>
      </c>
      <c r="B338" s="44" t="s">
        <v>551</v>
      </c>
      <c r="C338" s="45" t="s">
        <v>641</v>
      </c>
      <c r="D338" s="45" t="s">
        <v>37</v>
      </c>
      <c r="E338" s="45" t="s">
        <v>553</v>
      </c>
      <c r="F338" s="102" t="str">
        <f>IFERROR(VLOOKUP(E338,[2]Hoja2!F242:G265,2,FALSE),"")</f>
        <v/>
      </c>
      <c r="G338" s="102" t="s">
        <v>112</v>
      </c>
      <c r="H338" s="45" t="s">
        <v>642</v>
      </c>
      <c r="I338" s="45" t="s">
        <v>643</v>
      </c>
      <c r="J338" s="45" t="s">
        <v>92</v>
      </c>
      <c r="K338" s="55" t="s">
        <v>651</v>
      </c>
      <c r="L338" s="79" t="s">
        <v>94</v>
      </c>
      <c r="M338" s="82" t="s">
        <v>652</v>
      </c>
      <c r="N338" s="79" t="s">
        <v>64</v>
      </c>
      <c r="O338" s="79" t="s">
        <v>64</v>
      </c>
      <c r="P338" s="132" t="s">
        <v>96</v>
      </c>
      <c r="Q338" s="82" t="s">
        <v>97</v>
      </c>
      <c r="R338" s="79" t="s">
        <v>56</v>
      </c>
      <c r="S338" s="52">
        <f t="shared" si="27"/>
        <v>14800000</v>
      </c>
      <c r="T338" s="52">
        <v>3700000</v>
      </c>
      <c r="U338" s="52">
        <f t="shared" si="21"/>
        <v>14800000</v>
      </c>
      <c r="V338" s="79" t="s">
        <v>50</v>
      </c>
      <c r="W338" s="79" t="s">
        <v>557</v>
      </c>
      <c r="X338" s="82" t="s">
        <v>571</v>
      </c>
      <c r="Y338" s="82" t="s">
        <v>559</v>
      </c>
      <c r="Z338" s="53" t="s">
        <v>560</v>
      </c>
      <c r="AA338" s="54" t="s">
        <v>55</v>
      </c>
    </row>
    <row r="339" spans="1:27" ht="102">
      <c r="A339" s="43">
        <v>328</v>
      </c>
      <c r="B339" s="44" t="s">
        <v>551</v>
      </c>
      <c r="C339" s="45" t="s">
        <v>641</v>
      </c>
      <c r="D339" s="45" t="s">
        <v>37</v>
      </c>
      <c r="E339" s="45" t="s">
        <v>553</v>
      </c>
      <c r="F339" s="102" t="str">
        <f>IFERROR(VLOOKUP(E339,[2]Hoja2!F243:G266,2,FALSE),"")</f>
        <v/>
      </c>
      <c r="G339" s="102" t="s">
        <v>112</v>
      </c>
      <c r="H339" s="45" t="s">
        <v>642</v>
      </c>
      <c r="I339" s="45" t="s">
        <v>643</v>
      </c>
      <c r="J339" s="45" t="s">
        <v>92</v>
      </c>
      <c r="K339" s="55" t="s">
        <v>651</v>
      </c>
      <c r="L339" s="79" t="s">
        <v>94</v>
      </c>
      <c r="M339" s="82" t="s">
        <v>652</v>
      </c>
      <c r="N339" s="79" t="s">
        <v>99</v>
      </c>
      <c r="O339" s="79" t="s">
        <v>99</v>
      </c>
      <c r="P339" s="132" t="s">
        <v>173</v>
      </c>
      <c r="Q339" s="82" t="s">
        <v>97</v>
      </c>
      <c r="R339" s="79" t="s">
        <v>56</v>
      </c>
      <c r="S339" s="52">
        <f t="shared" si="27"/>
        <v>25900000</v>
      </c>
      <c r="T339" s="52">
        <v>3700000</v>
      </c>
      <c r="U339" s="52">
        <f t="shared" si="21"/>
        <v>25900000</v>
      </c>
      <c r="V339" s="79" t="s">
        <v>50</v>
      </c>
      <c r="W339" s="79" t="s">
        <v>557</v>
      </c>
      <c r="X339" s="82" t="s">
        <v>571</v>
      </c>
      <c r="Y339" s="82" t="s">
        <v>559</v>
      </c>
      <c r="Z339" s="53" t="s">
        <v>560</v>
      </c>
      <c r="AA339" s="54" t="s">
        <v>55</v>
      </c>
    </row>
    <row r="340" spans="1:27" ht="102">
      <c r="A340" s="43">
        <v>329</v>
      </c>
      <c r="B340" s="44" t="s">
        <v>551</v>
      </c>
      <c r="C340" s="45" t="s">
        <v>641</v>
      </c>
      <c r="D340" s="45" t="s">
        <v>37</v>
      </c>
      <c r="E340" s="45" t="s">
        <v>553</v>
      </c>
      <c r="F340" s="102" t="str">
        <f>IFERROR(VLOOKUP(E340,[2]Hoja2!F243:G266,2,FALSE),"")</f>
        <v/>
      </c>
      <c r="G340" s="102" t="s">
        <v>112</v>
      </c>
      <c r="H340" s="45" t="s">
        <v>642</v>
      </c>
      <c r="I340" s="45" t="s">
        <v>643</v>
      </c>
      <c r="J340" s="45" t="s">
        <v>92</v>
      </c>
      <c r="K340" s="55" t="s">
        <v>653</v>
      </c>
      <c r="L340" s="79" t="s">
        <v>94</v>
      </c>
      <c r="M340" s="82" t="s">
        <v>654</v>
      </c>
      <c r="N340" s="79" t="s">
        <v>64</v>
      </c>
      <c r="O340" s="79" t="s">
        <v>64</v>
      </c>
      <c r="P340" s="132" t="s">
        <v>96</v>
      </c>
      <c r="Q340" s="82" t="s">
        <v>97</v>
      </c>
      <c r="R340" s="79" t="s">
        <v>56</v>
      </c>
      <c r="S340" s="52">
        <f t="shared" si="27"/>
        <v>14411144</v>
      </c>
      <c r="T340" s="52">
        <v>3602786</v>
      </c>
      <c r="U340" s="52">
        <f t="shared" si="21"/>
        <v>14411144</v>
      </c>
      <c r="V340" s="79" t="s">
        <v>50</v>
      </c>
      <c r="W340" s="79" t="s">
        <v>557</v>
      </c>
      <c r="X340" s="82" t="s">
        <v>571</v>
      </c>
      <c r="Y340" s="82" t="s">
        <v>559</v>
      </c>
      <c r="Z340" s="53" t="s">
        <v>560</v>
      </c>
      <c r="AA340" s="54" t="s">
        <v>55</v>
      </c>
    </row>
    <row r="341" spans="1:27" ht="102">
      <c r="A341" s="43">
        <v>330</v>
      </c>
      <c r="B341" s="44" t="s">
        <v>551</v>
      </c>
      <c r="C341" s="45" t="s">
        <v>641</v>
      </c>
      <c r="D341" s="45" t="s">
        <v>37</v>
      </c>
      <c r="E341" s="45" t="s">
        <v>553</v>
      </c>
      <c r="F341" s="102" t="str">
        <f>IFERROR(VLOOKUP(E341,[2]Hoja2!F244:G267,2,FALSE),"")</f>
        <v/>
      </c>
      <c r="G341" s="102" t="s">
        <v>112</v>
      </c>
      <c r="H341" s="45" t="s">
        <v>642</v>
      </c>
      <c r="I341" s="45" t="s">
        <v>643</v>
      </c>
      <c r="J341" s="45" t="s">
        <v>92</v>
      </c>
      <c r="K341" s="55" t="s">
        <v>653</v>
      </c>
      <c r="L341" s="79" t="s">
        <v>94</v>
      </c>
      <c r="M341" s="82" t="s">
        <v>654</v>
      </c>
      <c r="N341" s="79" t="s">
        <v>99</v>
      </c>
      <c r="O341" s="79" t="s">
        <v>99</v>
      </c>
      <c r="P341" s="132" t="s">
        <v>173</v>
      </c>
      <c r="Q341" s="82" t="s">
        <v>97</v>
      </c>
      <c r="R341" s="79" t="s">
        <v>56</v>
      </c>
      <c r="S341" s="52">
        <f t="shared" si="27"/>
        <v>25219502</v>
      </c>
      <c r="T341" s="52">
        <v>3602786</v>
      </c>
      <c r="U341" s="52">
        <f t="shared" si="21"/>
        <v>25219502</v>
      </c>
      <c r="V341" s="79" t="s">
        <v>50</v>
      </c>
      <c r="W341" s="79" t="s">
        <v>557</v>
      </c>
      <c r="X341" s="82" t="s">
        <v>571</v>
      </c>
      <c r="Y341" s="82" t="s">
        <v>559</v>
      </c>
      <c r="Z341" s="53" t="s">
        <v>560</v>
      </c>
      <c r="AA341" s="54" t="s">
        <v>55</v>
      </c>
    </row>
    <row r="342" spans="1:27" ht="89.25">
      <c r="A342" s="43">
        <v>331</v>
      </c>
      <c r="B342" s="44" t="s">
        <v>551</v>
      </c>
      <c r="C342" s="45" t="s">
        <v>641</v>
      </c>
      <c r="D342" s="45" t="s">
        <v>37</v>
      </c>
      <c r="E342" s="45" t="s">
        <v>553</v>
      </c>
      <c r="F342" s="102" t="str">
        <f>IFERROR(VLOOKUP(E342,[2]Hoja2!F244:G267,2,FALSE),"")</f>
        <v/>
      </c>
      <c r="G342" s="102" t="s">
        <v>112</v>
      </c>
      <c r="H342" s="45" t="s">
        <v>642</v>
      </c>
      <c r="I342" s="45" t="s">
        <v>643</v>
      </c>
      <c r="J342" s="45" t="s">
        <v>92</v>
      </c>
      <c r="K342" s="55" t="s">
        <v>655</v>
      </c>
      <c r="L342" s="79" t="s">
        <v>94</v>
      </c>
      <c r="M342" s="82" t="s">
        <v>656</v>
      </c>
      <c r="N342" s="79" t="s">
        <v>46</v>
      </c>
      <c r="O342" s="79" t="s">
        <v>46</v>
      </c>
      <c r="P342" s="132" t="s">
        <v>96</v>
      </c>
      <c r="Q342" s="82" t="s">
        <v>97</v>
      </c>
      <c r="R342" s="79" t="s">
        <v>56</v>
      </c>
      <c r="S342" s="52">
        <f t="shared" si="27"/>
        <v>16270800</v>
      </c>
      <c r="T342" s="52">
        <v>4067700</v>
      </c>
      <c r="U342" s="52">
        <f t="shared" si="21"/>
        <v>16270800</v>
      </c>
      <c r="V342" s="79" t="s">
        <v>50</v>
      </c>
      <c r="W342" s="79" t="s">
        <v>557</v>
      </c>
      <c r="X342" s="82" t="s">
        <v>571</v>
      </c>
      <c r="Y342" s="82" t="s">
        <v>559</v>
      </c>
      <c r="Z342" s="53" t="s">
        <v>560</v>
      </c>
      <c r="AA342" s="54" t="s">
        <v>55</v>
      </c>
    </row>
    <row r="343" spans="1:27" ht="89.25">
      <c r="A343" s="43">
        <v>332</v>
      </c>
      <c r="B343" s="44" t="s">
        <v>551</v>
      </c>
      <c r="C343" s="45" t="s">
        <v>641</v>
      </c>
      <c r="D343" s="45" t="s">
        <v>37</v>
      </c>
      <c r="E343" s="45" t="s">
        <v>553</v>
      </c>
      <c r="F343" s="102" t="str">
        <f>IFERROR(VLOOKUP(E343,[2]Hoja2!F245:G268,2,FALSE),"")</f>
        <v/>
      </c>
      <c r="G343" s="102" t="s">
        <v>112</v>
      </c>
      <c r="H343" s="45" t="s">
        <v>642</v>
      </c>
      <c r="I343" s="45" t="s">
        <v>643</v>
      </c>
      <c r="J343" s="45" t="s">
        <v>92</v>
      </c>
      <c r="K343" s="55" t="s">
        <v>655</v>
      </c>
      <c r="L343" s="79" t="s">
        <v>94</v>
      </c>
      <c r="M343" s="82" t="s">
        <v>656</v>
      </c>
      <c r="N343" s="79" t="s">
        <v>99</v>
      </c>
      <c r="O343" s="79" t="s">
        <v>99</v>
      </c>
      <c r="P343" s="132" t="s">
        <v>470</v>
      </c>
      <c r="Q343" s="82" t="s">
        <v>97</v>
      </c>
      <c r="R343" s="79" t="s">
        <v>56</v>
      </c>
      <c r="S343" s="52">
        <f t="shared" si="27"/>
        <v>24406200</v>
      </c>
      <c r="T343" s="52">
        <v>4067700</v>
      </c>
      <c r="U343" s="52">
        <f t="shared" si="21"/>
        <v>24406200</v>
      </c>
      <c r="V343" s="79" t="s">
        <v>50</v>
      </c>
      <c r="W343" s="79" t="s">
        <v>557</v>
      </c>
      <c r="X343" s="82" t="s">
        <v>571</v>
      </c>
      <c r="Y343" s="82" t="s">
        <v>559</v>
      </c>
      <c r="Z343" s="53" t="s">
        <v>560</v>
      </c>
      <c r="AA343" s="54" t="s">
        <v>55</v>
      </c>
    </row>
    <row r="344" spans="1:27" ht="76.5">
      <c r="A344" s="43">
        <v>333</v>
      </c>
      <c r="B344" s="44" t="s">
        <v>551</v>
      </c>
      <c r="C344" s="45" t="s">
        <v>641</v>
      </c>
      <c r="D344" s="45" t="s">
        <v>37</v>
      </c>
      <c r="E344" s="45" t="s">
        <v>553</v>
      </c>
      <c r="F344" s="102" t="str">
        <f>IFERROR(VLOOKUP(E344,[2]Hoja2!F245:G268,2,FALSE),"")</f>
        <v/>
      </c>
      <c r="G344" s="102" t="s">
        <v>112</v>
      </c>
      <c r="H344" s="45" t="s">
        <v>642</v>
      </c>
      <c r="I344" s="45" t="s">
        <v>643</v>
      </c>
      <c r="J344" s="45" t="s">
        <v>92</v>
      </c>
      <c r="K344" s="55" t="s">
        <v>657</v>
      </c>
      <c r="L344" s="79" t="s">
        <v>94</v>
      </c>
      <c r="M344" s="82" t="s">
        <v>658</v>
      </c>
      <c r="N344" s="79" t="s">
        <v>46</v>
      </c>
      <c r="O344" s="79" t="s">
        <v>46</v>
      </c>
      <c r="P344" s="132" t="s">
        <v>96</v>
      </c>
      <c r="Q344" s="82" t="s">
        <v>97</v>
      </c>
      <c r="R344" s="79" t="s">
        <v>56</v>
      </c>
      <c r="S344" s="52">
        <f t="shared" si="27"/>
        <v>16089336</v>
      </c>
      <c r="T344" s="52">
        <v>4022334</v>
      </c>
      <c r="U344" s="52">
        <f t="shared" si="21"/>
        <v>16089336</v>
      </c>
      <c r="V344" s="79" t="s">
        <v>50</v>
      </c>
      <c r="W344" s="79" t="s">
        <v>557</v>
      </c>
      <c r="X344" s="82" t="s">
        <v>571</v>
      </c>
      <c r="Y344" s="82" t="s">
        <v>559</v>
      </c>
      <c r="Z344" s="53" t="s">
        <v>560</v>
      </c>
      <c r="AA344" s="54" t="s">
        <v>55</v>
      </c>
    </row>
    <row r="345" spans="1:27" ht="76.5">
      <c r="A345" s="43">
        <v>334</v>
      </c>
      <c r="B345" s="44" t="s">
        <v>551</v>
      </c>
      <c r="C345" s="45" t="s">
        <v>641</v>
      </c>
      <c r="D345" s="45" t="s">
        <v>37</v>
      </c>
      <c r="E345" s="45" t="s">
        <v>553</v>
      </c>
      <c r="F345" s="102" t="str">
        <f>IFERROR(VLOOKUP(E345,[2]Hoja2!F246:G269,2,FALSE),"")</f>
        <v/>
      </c>
      <c r="G345" s="102" t="s">
        <v>112</v>
      </c>
      <c r="H345" s="45" t="s">
        <v>642</v>
      </c>
      <c r="I345" s="45" t="s">
        <v>643</v>
      </c>
      <c r="J345" s="45" t="s">
        <v>92</v>
      </c>
      <c r="K345" s="55" t="s">
        <v>657</v>
      </c>
      <c r="L345" s="79" t="s">
        <v>94</v>
      </c>
      <c r="M345" s="82" t="s">
        <v>658</v>
      </c>
      <c r="N345" s="79" t="s">
        <v>99</v>
      </c>
      <c r="O345" s="79" t="s">
        <v>99</v>
      </c>
      <c r="P345" s="132" t="s">
        <v>470</v>
      </c>
      <c r="Q345" s="82" t="s">
        <v>97</v>
      </c>
      <c r="R345" s="79" t="s">
        <v>56</v>
      </c>
      <c r="S345" s="52">
        <f t="shared" si="27"/>
        <v>24134004</v>
      </c>
      <c r="T345" s="52">
        <v>4022334</v>
      </c>
      <c r="U345" s="52">
        <f t="shared" si="21"/>
        <v>24134004</v>
      </c>
      <c r="V345" s="79" t="s">
        <v>50</v>
      </c>
      <c r="W345" s="79" t="s">
        <v>557</v>
      </c>
      <c r="X345" s="82" t="s">
        <v>571</v>
      </c>
      <c r="Y345" s="82" t="s">
        <v>559</v>
      </c>
      <c r="Z345" s="53" t="s">
        <v>560</v>
      </c>
      <c r="AA345" s="54" t="s">
        <v>55</v>
      </c>
    </row>
    <row r="346" spans="1:27" ht="89.25">
      <c r="A346" s="43">
        <v>335</v>
      </c>
      <c r="B346" s="44" t="s">
        <v>551</v>
      </c>
      <c r="C346" s="45" t="s">
        <v>552</v>
      </c>
      <c r="D346" s="45" t="s">
        <v>37</v>
      </c>
      <c r="E346" s="45" t="s">
        <v>553</v>
      </c>
      <c r="F346" s="102" t="str">
        <f>IFERROR(VLOOKUP(E346,[2]Hoja2!F246:G269,2,FALSE),"")</f>
        <v/>
      </c>
      <c r="G346" s="102" t="s">
        <v>112</v>
      </c>
      <c r="H346" s="45" t="s">
        <v>642</v>
      </c>
      <c r="I346" s="45" t="s">
        <v>643</v>
      </c>
      <c r="J346" s="45" t="s">
        <v>92</v>
      </c>
      <c r="K346" s="55" t="s">
        <v>659</v>
      </c>
      <c r="L346" s="79" t="s">
        <v>94</v>
      </c>
      <c r="M346" s="82" t="s">
        <v>660</v>
      </c>
      <c r="N346" s="79" t="s">
        <v>46</v>
      </c>
      <c r="O346" s="79" t="s">
        <v>46</v>
      </c>
      <c r="P346" s="132" t="s">
        <v>96</v>
      </c>
      <c r="Q346" s="82" t="s">
        <v>97</v>
      </c>
      <c r="R346" s="79" t="s">
        <v>56</v>
      </c>
      <c r="S346" s="52">
        <f t="shared" si="27"/>
        <v>16089332</v>
      </c>
      <c r="T346" s="52">
        <v>4022333</v>
      </c>
      <c r="U346" s="52">
        <f t="shared" si="21"/>
        <v>16089332</v>
      </c>
      <c r="V346" s="79" t="s">
        <v>50</v>
      </c>
      <c r="W346" s="79" t="s">
        <v>557</v>
      </c>
      <c r="X346" s="82" t="s">
        <v>571</v>
      </c>
      <c r="Y346" s="82" t="s">
        <v>559</v>
      </c>
      <c r="Z346" s="53" t="s">
        <v>560</v>
      </c>
      <c r="AA346" s="54" t="s">
        <v>55</v>
      </c>
    </row>
    <row r="347" spans="1:27" ht="89.25">
      <c r="A347" s="43">
        <v>336</v>
      </c>
      <c r="B347" s="44" t="s">
        <v>551</v>
      </c>
      <c r="C347" s="45" t="s">
        <v>552</v>
      </c>
      <c r="D347" s="45" t="s">
        <v>37</v>
      </c>
      <c r="E347" s="45" t="s">
        <v>553</v>
      </c>
      <c r="F347" s="102" t="str">
        <f>IFERROR(VLOOKUP(E347,[2]Hoja2!F247:G270,2,FALSE),"")</f>
        <v/>
      </c>
      <c r="G347" s="102" t="s">
        <v>112</v>
      </c>
      <c r="H347" s="45" t="s">
        <v>642</v>
      </c>
      <c r="I347" s="45" t="s">
        <v>643</v>
      </c>
      <c r="J347" s="45" t="s">
        <v>92</v>
      </c>
      <c r="K347" s="55" t="s">
        <v>659</v>
      </c>
      <c r="L347" s="79" t="s">
        <v>94</v>
      </c>
      <c r="M347" s="82" t="s">
        <v>660</v>
      </c>
      <c r="N347" s="79" t="s">
        <v>99</v>
      </c>
      <c r="O347" s="79" t="s">
        <v>99</v>
      </c>
      <c r="P347" s="132" t="s">
        <v>470</v>
      </c>
      <c r="Q347" s="82" t="s">
        <v>97</v>
      </c>
      <c r="R347" s="79" t="s">
        <v>56</v>
      </c>
      <c r="S347" s="52">
        <f t="shared" si="27"/>
        <v>24133998</v>
      </c>
      <c r="T347" s="52">
        <v>4022333</v>
      </c>
      <c r="U347" s="52">
        <f t="shared" si="21"/>
        <v>24133998</v>
      </c>
      <c r="V347" s="79" t="s">
        <v>50</v>
      </c>
      <c r="W347" s="79" t="s">
        <v>557</v>
      </c>
      <c r="X347" s="82" t="s">
        <v>571</v>
      </c>
      <c r="Y347" s="82" t="s">
        <v>559</v>
      </c>
      <c r="Z347" s="53" t="s">
        <v>560</v>
      </c>
      <c r="AA347" s="54" t="s">
        <v>55</v>
      </c>
    </row>
    <row r="348" spans="1:27" ht="89.25">
      <c r="A348" s="43">
        <v>337</v>
      </c>
      <c r="B348" s="44" t="s">
        <v>551</v>
      </c>
      <c r="C348" s="45" t="s">
        <v>552</v>
      </c>
      <c r="D348" s="45" t="s">
        <v>37</v>
      </c>
      <c r="E348" s="45" t="s">
        <v>553</v>
      </c>
      <c r="F348" s="102" t="str">
        <f>IFERROR(VLOOKUP(E348,[2]Hoja2!F247:G270,2,FALSE),"")</f>
        <v/>
      </c>
      <c r="G348" s="102" t="s">
        <v>112</v>
      </c>
      <c r="H348" s="45" t="s">
        <v>642</v>
      </c>
      <c r="I348" s="45" t="s">
        <v>643</v>
      </c>
      <c r="J348" s="45" t="s">
        <v>92</v>
      </c>
      <c r="K348" s="55" t="s">
        <v>661</v>
      </c>
      <c r="L348" s="79" t="s">
        <v>94</v>
      </c>
      <c r="M348" s="82" t="s">
        <v>662</v>
      </c>
      <c r="N348" s="79" t="s">
        <v>46</v>
      </c>
      <c r="O348" s="79" t="s">
        <v>46</v>
      </c>
      <c r="P348" s="132" t="s">
        <v>96</v>
      </c>
      <c r="Q348" s="82" t="s">
        <v>97</v>
      </c>
      <c r="R348" s="79" t="s">
        <v>56</v>
      </c>
      <c r="S348" s="52">
        <f t="shared" si="27"/>
        <v>15070800</v>
      </c>
      <c r="T348" s="52">
        <v>3767700</v>
      </c>
      <c r="U348" s="52">
        <f t="shared" si="21"/>
        <v>15070800</v>
      </c>
      <c r="V348" s="79" t="s">
        <v>50</v>
      </c>
      <c r="W348" s="79" t="s">
        <v>557</v>
      </c>
      <c r="X348" s="82" t="s">
        <v>571</v>
      </c>
      <c r="Y348" s="82" t="s">
        <v>559</v>
      </c>
      <c r="Z348" s="53" t="s">
        <v>560</v>
      </c>
      <c r="AA348" s="54" t="s">
        <v>55</v>
      </c>
    </row>
    <row r="349" spans="1:27" ht="89.25">
      <c r="A349" s="43">
        <v>338</v>
      </c>
      <c r="B349" s="44" t="s">
        <v>551</v>
      </c>
      <c r="C349" s="45" t="s">
        <v>552</v>
      </c>
      <c r="D349" s="45" t="s">
        <v>37</v>
      </c>
      <c r="E349" s="45" t="s">
        <v>553</v>
      </c>
      <c r="F349" s="102" t="str">
        <f>IFERROR(VLOOKUP(E349,[2]Hoja2!F248:G271,2,FALSE),"")</f>
        <v/>
      </c>
      <c r="G349" s="102" t="s">
        <v>112</v>
      </c>
      <c r="H349" s="45" t="s">
        <v>642</v>
      </c>
      <c r="I349" s="45" t="s">
        <v>643</v>
      </c>
      <c r="J349" s="45" t="s">
        <v>92</v>
      </c>
      <c r="K349" s="55" t="s">
        <v>661</v>
      </c>
      <c r="L349" s="79" t="s">
        <v>94</v>
      </c>
      <c r="M349" s="82" t="s">
        <v>662</v>
      </c>
      <c r="N349" s="79" t="s">
        <v>99</v>
      </c>
      <c r="O349" s="79" t="s">
        <v>99</v>
      </c>
      <c r="P349" s="132" t="s">
        <v>470</v>
      </c>
      <c r="Q349" s="82" t="s">
        <v>97</v>
      </c>
      <c r="R349" s="79" t="s">
        <v>56</v>
      </c>
      <c r="S349" s="52">
        <f t="shared" si="27"/>
        <v>22606200</v>
      </c>
      <c r="T349" s="52">
        <v>3767700</v>
      </c>
      <c r="U349" s="52">
        <f t="shared" si="21"/>
        <v>22606200</v>
      </c>
      <c r="V349" s="79" t="s">
        <v>50</v>
      </c>
      <c r="W349" s="79" t="s">
        <v>557</v>
      </c>
      <c r="X349" s="82" t="s">
        <v>571</v>
      </c>
      <c r="Y349" s="82" t="s">
        <v>559</v>
      </c>
      <c r="Z349" s="53" t="s">
        <v>560</v>
      </c>
      <c r="AA349" s="54" t="s">
        <v>55</v>
      </c>
    </row>
    <row r="350" spans="1:27" ht="76.5">
      <c r="A350" s="43">
        <v>339</v>
      </c>
      <c r="B350" s="44" t="s">
        <v>551</v>
      </c>
      <c r="C350" s="45" t="s">
        <v>641</v>
      </c>
      <c r="D350" s="45" t="s">
        <v>37</v>
      </c>
      <c r="E350" s="45" t="s">
        <v>553</v>
      </c>
      <c r="F350" s="102" t="str">
        <f>IFERROR(VLOOKUP(E350,[2]Hoja2!F248:G271,2,FALSE),"")</f>
        <v/>
      </c>
      <c r="G350" s="102" t="s">
        <v>112</v>
      </c>
      <c r="H350" s="45" t="s">
        <v>663</v>
      </c>
      <c r="I350" s="45" t="s">
        <v>664</v>
      </c>
      <c r="J350" s="45" t="s">
        <v>92</v>
      </c>
      <c r="K350" s="55" t="s">
        <v>665</v>
      </c>
      <c r="L350" s="79" t="s">
        <v>94</v>
      </c>
      <c r="M350" s="82" t="s">
        <v>666</v>
      </c>
      <c r="N350" s="79" t="s">
        <v>46</v>
      </c>
      <c r="O350" s="79" t="s">
        <v>46</v>
      </c>
      <c r="P350" s="132" t="s">
        <v>96</v>
      </c>
      <c r="Q350" s="82" t="s">
        <v>97</v>
      </c>
      <c r="R350" s="79" t="s">
        <v>56</v>
      </c>
      <c r="S350" s="52">
        <f t="shared" si="27"/>
        <v>16270800</v>
      </c>
      <c r="T350" s="52">
        <v>4067700</v>
      </c>
      <c r="U350" s="52">
        <f t="shared" si="21"/>
        <v>16270800</v>
      </c>
      <c r="V350" s="79" t="s">
        <v>50</v>
      </c>
      <c r="W350" s="79" t="s">
        <v>557</v>
      </c>
      <c r="X350" s="82" t="s">
        <v>571</v>
      </c>
      <c r="Y350" s="82" t="s">
        <v>559</v>
      </c>
      <c r="Z350" s="53" t="s">
        <v>560</v>
      </c>
      <c r="AA350" s="54" t="s">
        <v>55</v>
      </c>
    </row>
    <row r="351" spans="1:27" ht="76.5">
      <c r="A351" s="43">
        <v>340</v>
      </c>
      <c r="B351" s="44" t="s">
        <v>551</v>
      </c>
      <c r="C351" s="45" t="s">
        <v>641</v>
      </c>
      <c r="D351" s="45" t="s">
        <v>37</v>
      </c>
      <c r="E351" s="45" t="s">
        <v>553</v>
      </c>
      <c r="F351" s="102" t="str">
        <f>IFERROR(VLOOKUP(E351,[2]Hoja2!F249:G272,2,FALSE),"")</f>
        <v/>
      </c>
      <c r="G351" s="102" t="s">
        <v>112</v>
      </c>
      <c r="H351" s="45" t="s">
        <v>663</v>
      </c>
      <c r="I351" s="45" t="s">
        <v>664</v>
      </c>
      <c r="J351" s="45" t="s">
        <v>92</v>
      </c>
      <c r="K351" s="55" t="s">
        <v>665</v>
      </c>
      <c r="L351" s="79" t="s">
        <v>94</v>
      </c>
      <c r="M351" s="82" t="s">
        <v>666</v>
      </c>
      <c r="N351" s="79" t="s">
        <v>99</v>
      </c>
      <c r="O351" s="79" t="s">
        <v>99</v>
      </c>
      <c r="P351" s="132" t="s">
        <v>470</v>
      </c>
      <c r="Q351" s="82" t="s">
        <v>97</v>
      </c>
      <c r="R351" s="79" t="s">
        <v>56</v>
      </c>
      <c r="S351" s="52">
        <f t="shared" si="27"/>
        <v>24406200</v>
      </c>
      <c r="T351" s="52">
        <v>4067700</v>
      </c>
      <c r="U351" s="52">
        <f t="shared" si="21"/>
        <v>24406200</v>
      </c>
      <c r="V351" s="79" t="s">
        <v>50</v>
      </c>
      <c r="W351" s="79" t="s">
        <v>557</v>
      </c>
      <c r="X351" s="82" t="s">
        <v>571</v>
      </c>
      <c r="Y351" s="82" t="s">
        <v>559</v>
      </c>
      <c r="Z351" s="53" t="s">
        <v>560</v>
      </c>
      <c r="AA351" s="54" t="s">
        <v>55</v>
      </c>
    </row>
    <row r="352" spans="1:27" ht="76.5">
      <c r="A352" s="43">
        <v>341</v>
      </c>
      <c r="B352" s="44" t="s">
        <v>551</v>
      </c>
      <c r="C352" s="45" t="s">
        <v>552</v>
      </c>
      <c r="D352" s="45" t="s">
        <v>37</v>
      </c>
      <c r="E352" s="45" t="s">
        <v>553</v>
      </c>
      <c r="F352" s="102" t="str">
        <f>IFERROR(VLOOKUP(E352,[2]Hoja2!F249:G272,2,FALSE),"")</f>
        <v/>
      </c>
      <c r="G352" s="102" t="s">
        <v>112</v>
      </c>
      <c r="H352" s="45" t="s">
        <v>663</v>
      </c>
      <c r="I352" s="45" t="s">
        <v>667</v>
      </c>
      <c r="J352" s="45" t="s">
        <v>92</v>
      </c>
      <c r="K352" s="55" t="s">
        <v>668</v>
      </c>
      <c r="L352" s="79" t="s">
        <v>94</v>
      </c>
      <c r="M352" s="82" t="s">
        <v>669</v>
      </c>
      <c r="N352" s="79" t="s">
        <v>46</v>
      </c>
      <c r="O352" s="79" t="s">
        <v>46</v>
      </c>
      <c r="P352" s="132" t="s">
        <v>96</v>
      </c>
      <c r="Q352" s="82" t="s">
        <v>97</v>
      </c>
      <c r="R352" s="79" t="s">
        <v>56</v>
      </c>
      <c r="S352" s="52">
        <f t="shared" si="27"/>
        <v>13289332</v>
      </c>
      <c r="T352" s="52">
        <v>3322333</v>
      </c>
      <c r="U352" s="52">
        <f t="shared" si="21"/>
        <v>13289332</v>
      </c>
      <c r="V352" s="79" t="s">
        <v>50</v>
      </c>
      <c r="W352" s="79" t="s">
        <v>557</v>
      </c>
      <c r="X352" s="82" t="s">
        <v>571</v>
      </c>
      <c r="Y352" s="82" t="s">
        <v>559</v>
      </c>
      <c r="Z352" s="53" t="s">
        <v>560</v>
      </c>
      <c r="AA352" s="54" t="s">
        <v>55</v>
      </c>
    </row>
    <row r="353" spans="1:27" ht="76.5">
      <c r="A353" s="43">
        <v>342</v>
      </c>
      <c r="B353" s="44" t="s">
        <v>551</v>
      </c>
      <c r="C353" s="45" t="s">
        <v>552</v>
      </c>
      <c r="D353" s="45" t="s">
        <v>37</v>
      </c>
      <c r="E353" s="45" t="s">
        <v>553</v>
      </c>
      <c r="F353" s="102" t="str">
        <f>IFERROR(VLOOKUP(E353,[2]Hoja2!F250:G273,2,FALSE),"")</f>
        <v/>
      </c>
      <c r="G353" s="102" t="s">
        <v>112</v>
      </c>
      <c r="H353" s="45" t="s">
        <v>663</v>
      </c>
      <c r="I353" s="45" t="s">
        <v>667</v>
      </c>
      <c r="J353" s="45" t="s">
        <v>92</v>
      </c>
      <c r="K353" s="55" t="s">
        <v>668</v>
      </c>
      <c r="L353" s="79" t="s">
        <v>94</v>
      </c>
      <c r="M353" s="82" t="s">
        <v>669</v>
      </c>
      <c r="N353" s="79" t="s">
        <v>99</v>
      </c>
      <c r="O353" s="79" t="s">
        <v>99</v>
      </c>
      <c r="P353" s="132" t="s">
        <v>470</v>
      </c>
      <c r="Q353" s="82" t="s">
        <v>97</v>
      </c>
      <c r="R353" s="79" t="s">
        <v>56</v>
      </c>
      <c r="S353" s="52">
        <f t="shared" si="27"/>
        <v>19933998</v>
      </c>
      <c r="T353" s="52">
        <v>3322333</v>
      </c>
      <c r="U353" s="52">
        <f t="shared" si="21"/>
        <v>19933998</v>
      </c>
      <c r="V353" s="79" t="s">
        <v>50</v>
      </c>
      <c r="W353" s="79" t="s">
        <v>557</v>
      </c>
      <c r="X353" s="82" t="s">
        <v>571</v>
      </c>
      <c r="Y353" s="82" t="s">
        <v>559</v>
      </c>
      <c r="Z353" s="53" t="s">
        <v>560</v>
      </c>
      <c r="AA353" s="54" t="s">
        <v>55</v>
      </c>
    </row>
    <row r="354" spans="1:27" ht="76.5">
      <c r="A354" s="43">
        <v>343</v>
      </c>
      <c r="B354" s="44" t="s">
        <v>551</v>
      </c>
      <c r="C354" s="45" t="s">
        <v>552</v>
      </c>
      <c r="D354" s="45" t="s">
        <v>37</v>
      </c>
      <c r="E354" s="45" t="s">
        <v>553</v>
      </c>
      <c r="F354" s="102" t="str">
        <f>IFERROR(VLOOKUP(E354,[2]Hoja2!F250:G273,2,FALSE),"")</f>
        <v/>
      </c>
      <c r="G354" s="102" t="s">
        <v>112</v>
      </c>
      <c r="H354" s="45" t="s">
        <v>642</v>
      </c>
      <c r="I354" s="45" t="s">
        <v>643</v>
      </c>
      <c r="J354" s="45" t="s">
        <v>670</v>
      </c>
      <c r="K354" s="55" t="s">
        <v>671</v>
      </c>
      <c r="L354" s="79" t="s">
        <v>94</v>
      </c>
      <c r="M354" s="82" t="s">
        <v>671</v>
      </c>
      <c r="N354" s="79" t="s">
        <v>126</v>
      </c>
      <c r="O354" s="79" t="s">
        <v>126</v>
      </c>
      <c r="P354" s="132">
        <v>1</v>
      </c>
      <c r="Q354" s="82" t="s">
        <v>97</v>
      </c>
      <c r="R354" s="79" t="s">
        <v>56</v>
      </c>
      <c r="S354" s="52">
        <f t="shared" si="25"/>
        <v>15000000</v>
      </c>
      <c r="T354" s="52">
        <v>15000000</v>
      </c>
      <c r="U354" s="52">
        <f t="shared" si="21"/>
        <v>15000000</v>
      </c>
      <c r="V354" s="79" t="s">
        <v>50</v>
      </c>
      <c r="W354" s="79" t="s">
        <v>557</v>
      </c>
      <c r="X354" s="82" t="s">
        <v>571</v>
      </c>
      <c r="Y354" s="82" t="s">
        <v>559</v>
      </c>
      <c r="Z354" s="53" t="s">
        <v>560</v>
      </c>
      <c r="AA354" t="s">
        <v>50</v>
      </c>
    </row>
    <row r="355" spans="1:27" ht="76.5">
      <c r="A355" s="43">
        <v>344</v>
      </c>
      <c r="B355" s="44" t="s">
        <v>551</v>
      </c>
      <c r="C355" s="45" t="s">
        <v>552</v>
      </c>
      <c r="D355" s="45" t="s">
        <v>37</v>
      </c>
      <c r="E355" s="45" t="s">
        <v>553</v>
      </c>
      <c r="F355" s="102" t="str">
        <f>IFERROR(VLOOKUP(E355,[2]Hoja2!F251:G274,2,FALSE),"")</f>
        <v/>
      </c>
      <c r="G355" s="102" t="s">
        <v>112</v>
      </c>
      <c r="H355" s="45" t="s">
        <v>642</v>
      </c>
      <c r="I355" s="45" t="s">
        <v>643</v>
      </c>
      <c r="J355" s="45" t="s">
        <v>486</v>
      </c>
      <c r="K355" s="55" t="s">
        <v>672</v>
      </c>
      <c r="L355" s="110" t="s">
        <v>488</v>
      </c>
      <c r="M355" s="82" t="s">
        <v>673</v>
      </c>
      <c r="N355" s="79" t="s">
        <v>72</v>
      </c>
      <c r="O355" s="79" t="s">
        <v>72</v>
      </c>
      <c r="P355" s="132">
        <v>1</v>
      </c>
      <c r="Q355" s="82" t="s">
        <v>97</v>
      </c>
      <c r="R355" s="79" t="s">
        <v>56</v>
      </c>
      <c r="S355" s="52">
        <f t="shared" si="25"/>
        <v>15000000</v>
      </c>
      <c r="T355" s="52">
        <v>15000000</v>
      </c>
      <c r="U355" s="52">
        <f t="shared" si="21"/>
        <v>15000000</v>
      </c>
      <c r="V355" s="79" t="s">
        <v>50</v>
      </c>
      <c r="W355" s="79" t="s">
        <v>557</v>
      </c>
      <c r="X355" s="82" t="s">
        <v>571</v>
      </c>
      <c r="Y355" s="82" t="s">
        <v>559</v>
      </c>
      <c r="Z355" s="53" t="s">
        <v>560</v>
      </c>
      <c r="AA355" s="54" t="s">
        <v>55</v>
      </c>
    </row>
    <row r="356" spans="1:27" ht="127.5">
      <c r="A356" s="43">
        <v>345</v>
      </c>
      <c r="B356" s="44" t="s">
        <v>551</v>
      </c>
      <c r="C356" s="45" t="s">
        <v>552</v>
      </c>
      <c r="D356" s="45" t="s">
        <v>37</v>
      </c>
      <c r="E356" s="45" t="s">
        <v>553</v>
      </c>
      <c r="F356" s="102" t="str">
        <f>IFERROR(VLOOKUP(E356,[2]Hoja2!F252:G275,2,FALSE),"")</f>
        <v/>
      </c>
      <c r="G356" s="102" t="s">
        <v>648</v>
      </c>
      <c r="H356" s="45" t="s">
        <v>554</v>
      </c>
      <c r="I356" s="45" t="s">
        <v>555</v>
      </c>
      <c r="J356" s="45" t="s">
        <v>92</v>
      </c>
      <c r="K356" s="134" t="s">
        <v>674</v>
      </c>
      <c r="L356" s="79" t="s">
        <v>94</v>
      </c>
      <c r="M356" s="82" t="s">
        <v>675</v>
      </c>
      <c r="N356" s="79" t="s">
        <v>46</v>
      </c>
      <c r="O356" s="79" t="s">
        <v>46</v>
      </c>
      <c r="P356" s="79" t="s">
        <v>96</v>
      </c>
      <c r="Q356" s="82" t="s">
        <v>97</v>
      </c>
      <c r="R356" s="79" t="s">
        <v>56</v>
      </c>
      <c r="S356" s="52">
        <f t="shared" ref="S356:S371" si="28">+T356*P356</f>
        <v>16312520</v>
      </c>
      <c r="T356" s="52">
        <v>4078130</v>
      </c>
      <c r="U356" s="52">
        <f t="shared" si="21"/>
        <v>16312520</v>
      </c>
      <c r="V356" s="79" t="s">
        <v>50</v>
      </c>
      <c r="W356" s="79" t="s">
        <v>557</v>
      </c>
      <c r="X356" s="82" t="s">
        <v>571</v>
      </c>
      <c r="Y356" s="82" t="s">
        <v>559</v>
      </c>
      <c r="Z356" s="53" t="s">
        <v>560</v>
      </c>
      <c r="AA356" s="54" t="s">
        <v>55</v>
      </c>
    </row>
    <row r="357" spans="1:27" ht="127.5">
      <c r="A357" s="43">
        <v>346</v>
      </c>
      <c r="B357" s="44" t="s">
        <v>551</v>
      </c>
      <c r="C357" s="45" t="s">
        <v>552</v>
      </c>
      <c r="D357" s="45" t="s">
        <v>37</v>
      </c>
      <c r="E357" s="45" t="s">
        <v>553</v>
      </c>
      <c r="F357" s="102" t="str">
        <f>IFERROR(VLOOKUP(E357,[2]Hoja2!F253:G276,2,FALSE),"")</f>
        <v/>
      </c>
      <c r="G357" s="102" t="s">
        <v>648</v>
      </c>
      <c r="H357" s="45" t="s">
        <v>554</v>
      </c>
      <c r="I357" s="45" t="s">
        <v>555</v>
      </c>
      <c r="J357" s="45" t="s">
        <v>92</v>
      </c>
      <c r="K357" s="134" t="s">
        <v>674</v>
      </c>
      <c r="L357" s="79" t="s">
        <v>94</v>
      </c>
      <c r="M357" s="82" t="s">
        <v>675</v>
      </c>
      <c r="N357" s="79" t="s">
        <v>99</v>
      </c>
      <c r="O357" s="79" t="s">
        <v>99</v>
      </c>
      <c r="P357" s="79" t="s">
        <v>676</v>
      </c>
      <c r="Q357" s="82" t="s">
        <v>97</v>
      </c>
      <c r="R357" s="79" t="s">
        <v>56</v>
      </c>
      <c r="S357" s="52">
        <f t="shared" si="28"/>
        <v>26507845</v>
      </c>
      <c r="T357" s="52">
        <v>4078130</v>
      </c>
      <c r="U357" s="52">
        <f t="shared" si="21"/>
        <v>26507845</v>
      </c>
      <c r="V357" s="79" t="s">
        <v>50</v>
      </c>
      <c r="W357" s="79" t="s">
        <v>557</v>
      </c>
      <c r="X357" s="82" t="s">
        <v>571</v>
      </c>
      <c r="Y357" s="82" t="s">
        <v>559</v>
      </c>
      <c r="Z357" s="53" t="s">
        <v>560</v>
      </c>
      <c r="AA357" s="54" t="s">
        <v>55</v>
      </c>
    </row>
    <row r="358" spans="1:27" ht="76.5">
      <c r="A358" s="43">
        <v>347</v>
      </c>
      <c r="B358" s="44" t="s">
        <v>551</v>
      </c>
      <c r="C358" s="45" t="s">
        <v>552</v>
      </c>
      <c r="D358" s="45" t="s">
        <v>37</v>
      </c>
      <c r="E358" s="45" t="s">
        <v>553</v>
      </c>
      <c r="F358" s="102" t="str">
        <f>IFERROR(VLOOKUP(E358,[2]Hoja2!F253:G276,2,FALSE),"")</f>
        <v/>
      </c>
      <c r="G358" s="102" t="s">
        <v>112</v>
      </c>
      <c r="H358" s="45" t="s">
        <v>554</v>
      </c>
      <c r="I358" s="45" t="s">
        <v>555</v>
      </c>
      <c r="J358" s="45" t="s">
        <v>92</v>
      </c>
      <c r="K358" s="134" t="s">
        <v>677</v>
      </c>
      <c r="L358" s="79" t="s">
        <v>94</v>
      </c>
      <c r="M358" s="82" t="s">
        <v>678</v>
      </c>
      <c r="N358" s="79" t="s">
        <v>46</v>
      </c>
      <c r="O358" s="79" t="s">
        <v>46</v>
      </c>
      <c r="P358" s="79" t="s">
        <v>96</v>
      </c>
      <c r="Q358" s="82" t="s">
        <v>97</v>
      </c>
      <c r="R358" s="79" t="s">
        <v>56</v>
      </c>
      <c r="S358" s="52">
        <f t="shared" si="28"/>
        <v>16312520</v>
      </c>
      <c r="T358" s="52">
        <v>4078130</v>
      </c>
      <c r="U358" s="52">
        <f t="shared" si="21"/>
        <v>16312520</v>
      </c>
      <c r="V358" s="79" t="s">
        <v>50</v>
      </c>
      <c r="W358" s="79" t="s">
        <v>557</v>
      </c>
      <c r="X358" s="82" t="s">
        <v>571</v>
      </c>
      <c r="Y358" s="82" t="s">
        <v>559</v>
      </c>
      <c r="Z358" s="53" t="s">
        <v>560</v>
      </c>
      <c r="AA358" s="54" t="s">
        <v>55</v>
      </c>
    </row>
    <row r="359" spans="1:27" ht="76.5">
      <c r="A359" s="43">
        <v>348</v>
      </c>
      <c r="B359" s="44" t="s">
        <v>551</v>
      </c>
      <c r="C359" s="45" t="s">
        <v>552</v>
      </c>
      <c r="D359" s="45" t="s">
        <v>37</v>
      </c>
      <c r="E359" s="45" t="s">
        <v>553</v>
      </c>
      <c r="F359" s="102" t="str">
        <f>IFERROR(VLOOKUP(E359,[2]Hoja2!F254:G277,2,FALSE),"")</f>
        <v/>
      </c>
      <c r="G359" s="102" t="s">
        <v>112</v>
      </c>
      <c r="H359" s="45" t="s">
        <v>554</v>
      </c>
      <c r="I359" s="45" t="s">
        <v>555</v>
      </c>
      <c r="J359" s="45" t="s">
        <v>92</v>
      </c>
      <c r="K359" s="134" t="s">
        <v>677</v>
      </c>
      <c r="L359" s="79" t="s">
        <v>94</v>
      </c>
      <c r="M359" s="82" t="s">
        <v>678</v>
      </c>
      <c r="N359" s="79" t="s">
        <v>99</v>
      </c>
      <c r="O359" s="79" t="s">
        <v>99</v>
      </c>
      <c r="P359" s="79" t="s">
        <v>470</v>
      </c>
      <c r="Q359" s="82" t="s">
        <v>97</v>
      </c>
      <c r="R359" s="79" t="s">
        <v>56</v>
      </c>
      <c r="S359" s="52">
        <f t="shared" si="28"/>
        <v>24468780</v>
      </c>
      <c r="T359" s="52">
        <v>4078130</v>
      </c>
      <c r="U359" s="52">
        <f t="shared" si="21"/>
        <v>24468780</v>
      </c>
      <c r="V359" s="79" t="s">
        <v>50</v>
      </c>
      <c r="W359" s="79" t="s">
        <v>557</v>
      </c>
      <c r="X359" s="82" t="s">
        <v>571</v>
      </c>
      <c r="Y359" s="82" t="s">
        <v>559</v>
      </c>
      <c r="Z359" s="53" t="s">
        <v>560</v>
      </c>
      <c r="AA359" s="54" t="s">
        <v>55</v>
      </c>
    </row>
    <row r="360" spans="1:27" ht="140.25">
      <c r="A360" s="43">
        <v>349</v>
      </c>
      <c r="B360" s="44" t="s">
        <v>551</v>
      </c>
      <c r="C360" s="45" t="s">
        <v>641</v>
      </c>
      <c r="D360" s="45" t="s">
        <v>37</v>
      </c>
      <c r="E360" s="45" t="s">
        <v>553</v>
      </c>
      <c r="F360" s="102" t="str">
        <f>IFERROR(VLOOKUP(E360,[2]Hoja2!F254:G277,2,FALSE),"")</f>
        <v/>
      </c>
      <c r="G360" s="102" t="s">
        <v>112</v>
      </c>
      <c r="H360" s="45" t="s">
        <v>554</v>
      </c>
      <c r="I360" s="45" t="s">
        <v>555</v>
      </c>
      <c r="J360" s="45" t="s">
        <v>92</v>
      </c>
      <c r="K360" s="134" t="s">
        <v>679</v>
      </c>
      <c r="L360" s="79" t="s">
        <v>94</v>
      </c>
      <c r="M360" s="82" t="s">
        <v>680</v>
      </c>
      <c r="N360" s="79" t="s">
        <v>64</v>
      </c>
      <c r="O360" s="79" t="s">
        <v>64</v>
      </c>
      <c r="P360" s="79" t="s">
        <v>96</v>
      </c>
      <c r="Q360" s="82" t="s">
        <v>97</v>
      </c>
      <c r="R360" s="79" t="s">
        <v>56</v>
      </c>
      <c r="S360" s="52">
        <f t="shared" si="28"/>
        <v>16312520</v>
      </c>
      <c r="T360" s="52">
        <v>4078130</v>
      </c>
      <c r="U360" s="52">
        <f t="shared" si="21"/>
        <v>16312520</v>
      </c>
      <c r="V360" s="79" t="s">
        <v>50</v>
      </c>
      <c r="W360" s="79" t="s">
        <v>557</v>
      </c>
      <c r="X360" s="82" t="s">
        <v>571</v>
      </c>
      <c r="Y360" s="82" t="s">
        <v>559</v>
      </c>
      <c r="Z360" s="53" t="s">
        <v>560</v>
      </c>
      <c r="AA360" s="54" t="s">
        <v>55</v>
      </c>
    </row>
    <row r="361" spans="1:27" ht="140.25">
      <c r="A361" s="43">
        <v>350</v>
      </c>
      <c r="B361" s="44" t="s">
        <v>551</v>
      </c>
      <c r="C361" s="45" t="s">
        <v>641</v>
      </c>
      <c r="D361" s="45" t="s">
        <v>37</v>
      </c>
      <c r="E361" s="45" t="s">
        <v>553</v>
      </c>
      <c r="F361" s="102" t="str">
        <f>IFERROR(VLOOKUP(E361,[2]Hoja2!F255:G278,2,FALSE),"")</f>
        <v/>
      </c>
      <c r="G361" s="102" t="s">
        <v>112</v>
      </c>
      <c r="H361" s="45" t="s">
        <v>554</v>
      </c>
      <c r="I361" s="45" t="s">
        <v>555</v>
      </c>
      <c r="J361" s="45" t="s">
        <v>92</v>
      </c>
      <c r="K361" s="134" t="s">
        <v>679</v>
      </c>
      <c r="L361" s="79" t="s">
        <v>94</v>
      </c>
      <c r="M361" s="82" t="s">
        <v>680</v>
      </c>
      <c r="N361" s="79" t="s">
        <v>99</v>
      </c>
      <c r="O361" s="79" t="s">
        <v>99</v>
      </c>
      <c r="P361" s="79" t="s">
        <v>173</v>
      </c>
      <c r="Q361" s="82" t="s">
        <v>97</v>
      </c>
      <c r="R361" s="79" t="s">
        <v>56</v>
      </c>
      <c r="S361" s="52">
        <f t="shared" si="28"/>
        <v>28546910</v>
      </c>
      <c r="T361" s="52">
        <v>4078130</v>
      </c>
      <c r="U361" s="52">
        <f t="shared" si="21"/>
        <v>28546910</v>
      </c>
      <c r="V361" s="79" t="s">
        <v>50</v>
      </c>
      <c r="W361" s="79" t="s">
        <v>557</v>
      </c>
      <c r="X361" s="82" t="s">
        <v>571</v>
      </c>
      <c r="Y361" s="82" t="s">
        <v>559</v>
      </c>
      <c r="Z361" s="53" t="s">
        <v>560</v>
      </c>
      <c r="AA361" s="54" t="s">
        <v>55</v>
      </c>
    </row>
    <row r="362" spans="1:27" ht="140.25">
      <c r="A362" s="43">
        <v>351</v>
      </c>
      <c r="B362" s="44" t="s">
        <v>551</v>
      </c>
      <c r="C362" s="45" t="s">
        <v>641</v>
      </c>
      <c r="D362" s="45" t="s">
        <v>37</v>
      </c>
      <c r="E362" s="45" t="s">
        <v>553</v>
      </c>
      <c r="F362" s="102" t="str">
        <f>IFERROR(VLOOKUP(E362,[2]Hoja2!F255:G278,2,FALSE),"")</f>
        <v/>
      </c>
      <c r="G362" s="102" t="s">
        <v>112</v>
      </c>
      <c r="H362" s="45" t="s">
        <v>554</v>
      </c>
      <c r="I362" s="45" t="s">
        <v>555</v>
      </c>
      <c r="J362" s="45" t="s">
        <v>92</v>
      </c>
      <c r="K362" s="134" t="s">
        <v>681</v>
      </c>
      <c r="L362" s="79" t="s">
        <v>94</v>
      </c>
      <c r="M362" s="82" t="s">
        <v>682</v>
      </c>
      <c r="N362" s="79" t="s">
        <v>64</v>
      </c>
      <c r="O362" s="79" t="s">
        <v>64</v>
      </c>
      <c r="P362" s="79" t="s">
        <v>96</v>
      </c>
      <c r="Q362" s="82" t="s">
        <v>97</v>
      </c>
      <c r="R362" s="79" t="s">
        <v>56</v>
      </c>
      <c r="S362" s="52">
        <f t="shared" si="28"/>
        <v>16312520</v>
      </c>
      <c r="T362" s="52">
        <v>4078130</v>
      </c>
      <c r="U362" s="52">
        <f t="shared" si="21"/>
        <v>16312520</v>
      </c>
      <c r="V362" s="79" t="s">
        <v>50</v>
      </c>
      <c r="W362" s="79" t="s">
        <v>557</v>
      </c>
      <c r="X362" s="82" t="s">
        <v>571</v>
      </c>
      <c r="Y362" s="82" t="s">
        <v>559</v>
      </c>
      <c r="Z362" s="53" t="s">
        <v>560</v>
      </c>
      <c r="AA362" s="54" t="s">
        <v>55</v>
      </c>
    </row>
    <row r="363" spans="1:27" ht="140.25">
      <c r="A363" s="43">
        <v>352</v>
      </c>
      <c r="B363" s="44" t="s">
        <v>551</v>
      </c>
      <c r="C363" s="45" t="s">
        <v>641</v>
      </c>
      <c r="D363" s="45" t="s">
        <v>37</v>
      </c>
      <c r="E363" s="45" t="s">
        <v>553</v>
      </c>
      <c r="F363" s="102" t="str">
        <f>IFERROR(VLOOKUP(E363,[2]Hoja2!F256:G279,2,FALSE),"")</f>
        <v/>
      </c>
      <c r="G363" s="102" t="s">
        <v>112</v>
      </c>
      <c r="H363" s="45" t="s">
        <v>554</v>
      </c>
      <c r="I363" s="45" t="s">
        <v>555</v>
      </c>
      <c r="J363" s="45" t="s">
        <v>92</v>
      </c>
      <c r="K363" s="134" t="s">
        <v>681</v>
      </c>
      <c r="L363" s="79" t="s">
        <v>94</v>
      </c>
      <c r="M363" s="82" t="s">
        <v>682</v>
      </c>
      <c r="N363" s="79" t="s">
        <v>99</v>
      </c>
      <c r="O363" s="79" t="s">
        <v>99</v>
      </c>
      <c r="P363" s="79" t="s">
        <v>173</v>
      </c>
      <c r="Q363" s="82" t="s">
        <v>97</v>
      </c>
      <c r="R363" s="79" t="s">
        <v>56</v>
      </c>
      <c r="S363" s="52">
        <f t="shared" si="28"/>
        <v>28546910</v>
      </c>
      <c r="T363" s="52">
        <v>4078130</v>
      </c>
      <c r="U363" s="52">
        <f t="shared" si="21"/>
        <v>28546910</v>
      </c>
      <c r="V363" s="79" t="s">
        <v>50</v>
      </c>
      <c r="W363" s="79" t="s">
        <v>557</v>
      </c>
      <c r="X363" s="82" t="s">
        <v>571</v>
      </c>
      <c r="Y363" s="82" t="s">
        <v>559</v>
      </c>
      <c r="Z363" s="53" t="s">
        <v>560</v>
      </c>
      <c r="AA363" s="54" t="s">
        <v>55</v>
      </c>
    </row>
    <row r="364" spans="1:27" ht="89.25">
      <c r="A364" s="43">
        <v>353</v>
      </c>
      <c r="B364" s="44" t="s">
        <v>551</v>
      </c>
      <c r="C364" s="45" t="s">
        <v>598</v>
      </c>
      <c r="D364" s="45" t="s">
        <v>37</v>
      </c>
      <c r="E364" s="45" t="s">
        <v>553</v>
      </c>
      <c r="F364" s="102" t="str">
        <f>IFERROR(VLOOKUP(E364,[2]Hoja2!F256:G279,2,FALSE),"")</f>
        <v/>
      </c>
      <c r="G364" s="102" t="s">
        <v>112</v>
      </c>
      <c r="H364" s="45" t="s">
        <v>554</v>
      </c>
      <c r="I364" s="45" t="s">
        <v>555</v>
      </c>
      <c r="J364" s="45" t="s">
        <v>92</v>
      </c>
      <c r="K364" s="135" t="s">
        <v>683</v>
      </c>
      <c r="L364" s="79" t="s">
        <v>94</v>
      </c>
      <c r="M364" s="82" t="s">
        <v>684</v>
      </c>
      <c r="N364" s="79" t="s">
        <v>46</v>
      </c>
      <c r="O364" s="79" t="s">
        <v>46</v>
      </c>
      <c r="P364" s="79" t="s">
        <v>96</v>
      </c>
      <c r="Q364" s="82" t="s">
        <v>97</v>
      </c>
      <c r="R364" s="79" t="s">
        <v>56</v>
      </c>
      <c r="S364" s="52">
        <f t="shared" si="28"/>
        <v>16312520</v>
      </c>
      <c r="T364" s="52">
        <v>4078130</v>
      </c>
      <c r="U364" s="52">
        <f t="shared" si="21"/>
        <v>16312520</v>
      </c>
      <c r="V364" s="79" t="s">
        <v>50</v>
      </c>
      <c r="W364" s="79" t="s">
        <v>557</v>
      </c>
      <c r="X364" s="82" t="s">
        <v>571</v>
      </c>
      <c r="Y364" s="82" t="s">
        <v>559</v>
      </c>
      <c r="Z364" s="53" t="s">
        <v>560</v>
      </c>
      <c r="AA364" s="54" t="s">
        <v>55</v>
      </c>
    </row>
    <row r="365" spans="1:27" ht="89.25">
      <c r="A365" s="43">
        <v>354</v>
      </c>
      <c r="B365" s="44" t="s">
        <v>551</v>
      </c>
      <c r="C365" s="45" t="s">
        <v>598</v>
      </c>
      <c r="D365" s="45" t="s">
        <v>37</v>
      </c>
      <c r="E365" s="45" t="s">
        <v>553</v>
      </c>
      <c r="F365" s="102" t="str">
        <f>IFERROR(VLOOKUP(E365,[2]Hoja2!F257:G280,2,FALSE),"")</f>
        <v/>
      </c>
      <c r="G365" s="102" t="s">
        <v>112</v>
      </c>
      <c r="H365" s="45" t="s">
        <v>554</v>
      </c>
      <c r="I365" s="45" t="s">
        <v>555</v>
      </c>
      <c r="J365" s="45" t="s">
        <v>92</v>
      </c>
      <c r="K365" s="135" t="s">
        <v>683</v>
      </c>
      <c r="L365" s="79" t="s">
        <v>94</v>
      </c>
      <c r="M365" s="82" t="s">
        <v>684</v>
      </c>
      <c r="N365" s="79" t="s">
        <v>99</v>
      </c>
      <c r="O365" s="79" t="s">
        <v>99</v>
      </c>
      <c r="P365" s="79" t="s">
        <v>470</v>
      </c>
      <c r="Q365" s="82" t="s">
        <v>97</v>
      </c>
      <c r="R365" s="79" t="s">
        <v>56</v>
      </c>
      <c r="S365" s="52">
        <f t="shared" si="28"/>
        <v>24468780</v>
      </c>
      <c r="T365" s="52">
        <v>4078130</v>
      </c>
      <c r="U365" s="52">
        <f t="shared" si="21"/>
        <v>24468780</v>
      </c>
      <c r="V365" s="79" t="s">
        <v>50</v>
      </c>
      <c r="W365" s="79" t="s">
        <v>557</v>
      </c>
      <c r="X365" s="82" t="s">
        <v>571</v>
      </c>
      <c r="Y365" s="82" t="s">
        <v>559</v>
      </c>
      <c r="Z365" s="53" t="s">
        <v>560</v>
      </c>
      <c r="AA365" s="54" t="s">
        <v>55</v>
      </c>
    </row>
    <row r="366" spans="1:27" ht="76.5">
      <c r="A366" s="43">
        <v>355</v>
      </c>
      <c r="B366" s="44" t="s">
        <v>551</v>
      </c>
      <c r="C366" s="45" t="s">
        <v>598</v>
      </c>
      <c r="D366" s="45" t="s">
        <v>37</v>
      </c>
      <c r="E366" s="45" t="s">
        <v>553</v>
      </c>
      <c r="F366" s="102" t="str">
        <f>IFERROR(VLOOKUP(E366,[2]Hoja2!F257:G280,2,FALSE),"")</f>
        <v/>
      </c>
      <c r="G366" s="102" t="s">
        <v>112</v>
      </c>
      <c r="H366" s="45" t="s">
        <v>554</v>
      </c>
      <c r="I366" s="45" t="s">
        <v>555</v>
      </c>
      <c r="J366" s="45" t="s">
        <v>92</v>
      </c>
      <c r="K366" s="135" t="s">
        <v>685</v>
      </c>
      <c r="L366" s="79" t="s">
        <v>94</v>
      </c>
      <c r="M366" s="82" t="s">
        <v>686</v>
      </c>
      <c r="N366" s="79" t="s">
        <v>46</v>
      </c>
      <c r="O366" s="79" t="s">
        <v>46</v>
      </c>
      <c r="P366" s="79" t="s">
        <v>96</v>
      </c>
      <c r="Q366" s="82" t="s">
        <v>97</v>
      </c>
      <c r="R366" s="79" t="s">
        <v>56</v>
      </c>
      <c r="S366" s="52">
        <f t="shared" si="28"/>
        <v>16312520</v>
      </c>
      <c r="T366" s="52">
        <v>4078130</v>
      </c>
      <c r="U366" s="52">
        <f t="shared" si="21"/>
        <v>16312520</v>
      </c>
      <c r="V366" s="79" t="s">
        <v>50</v>
      </c>
      <c r="W366" s="79" t="s">
        <v>557</v>
      </c>
      <c r="X366" s="82" t="s">
        <v>571</v>
      </c>
      <c r="Y366" s="82" t="s">
        <v>559</v>
      </c>
      <c r="Z366" s="53" t="s">
        <v>560</v>
      </c>
      <c r="AA366" s="54" t="s">
        <v>55</v>
      </c>
    </row>
    <row r="367" spans="1:27" ht="76.5">
      <c r="A367" s="43">
        <v>356</v>
      </c>
      <c r="B367" s="44" t="s">
        <v>551</v>
      </c>
      <c r="C367" s="45" t="s">
        <v>598</v>
      </c>
      <c r="D367" s="45" t="s">
        <v>37</v>
      </c>
      <c r="E367" s="45" t="s">
        <v>553</v>
      </c>
      <c r="F367" s="102" t="str">
        <f>IFERROR(VLOOKUP(E367,[2]Hoja2!F258:G281,2,FALSE),"")</f>
        <v/>
      </c>
      <c r="G367" s="102" t="s">
        <v>112</v>
      </c>
      <c r="H367" s="45" t="s">
        <v>554</v>
      </c>
      <c r="I367" s="45" t="s">
        <v>555</v>
      </c>
      <c r="J367" s="45" t="s">
        <v>92</v>
      </c>
      <c r="K367" s="135" t="s">
        <v>685</v>
      </c>
      <c r="L367" s="79" t="s">
        <v>94</v>
      </c>
      <c r="M367" s="82" t="s">
        <v>686</v>
      </c>
      <c r="N367" s="79" t="s">
        <v>99</v>
      </c>
      <c r="O367" s="79" t="s">
        <v>99</v>
      </c>
      <c r="P367" s="79" t="s">
        <v>470</v>
      </c>
      <c r="Q367" s="82" t="s">
        <v>97</v>
      </c>
      <c r="R367" s="79" t="s">
        <v>56</v>
      </c>
      <c r="S367" s="52">
        <f t="shared" si="28"/>
        <v>24468780</v>
      </c>
      <c r="T367" s="52">
        <v>4078130</v>
      </c>
      <c r="U367" s="52">
        <f t="shared" si="21"/>
        <v>24468780</v>
      </c>
      <c r="V367" s="79" t="s">
        <v>50</v>
      </c>
      <c r="W367" s="79" t="s">
        <v>557</v>
      </c>
      <c r="X367" s="82" t="s">
        <v>571</v>
      </c>
      <c r="Y367" s="82" t="s">
        <v>559</v>
      </c>
      <c r="Z367" s="53" t="s">
        <v>560</v>
      </c>
      <c r="AA367" s="54" t="s">
        <v>55</v>
      </c>
    </row>
    <row r="368" spans="1:27" ht="140.25">
      <c r="A368" s="43">
        <v>357</v>
      </c>
      <c r="B368" s="44" t="s">
        <v>551</v>
      </c>
      <c r="C368" s="45" t="s">
        <v>641</v>
      </c>
      <c r="D368" s="45" t="s">
        <v>37</v>
      </c>
      <c r="E368" s="45" t="s">
        <v>553</v>
      </c>
      <c r="F368" s="102" t="str">
        <f>IFERROR(VLOOKUP(E368,[2]Hoja2!F258:G281,2,FALSE),"")</f>
        <v/>
      </c>
      <c r="G368" s="102" t="s">
        <v>112</v>
      </c>
      <c r="H368" s="45" t="s">
        <v>554</v>
      </c>
      <c r="I368" s="45" t="s">
        <v>555</v>
      </c>
      <c r="J368" s="45" t="s">
        <v>92</v>
      </c>
      <c r="K368" s="134" t="s">
        <v>687</v>
      </c>
      <c r="L368" s="79" t="s">
        <v>94</v>
      </c>
      <c r="M368" s="82" t="s">
        <v>688</v>
      </c>
      <c r="N368" s="79" t="s">
        <v>64</v>
      </c>
      <c r="O368" s="79" t="s">
        <v>64</v>
      </c>
      <c r="P368" s="79" t="s">
        <v>96</v>
      </c>
      <c r="Q368" s="82" t="s">
        <v>97</v>
      </c>
      <c r="R368" s="79" t="s">
        <v>56</v>
      </c>
      <c r="S368" s="52">
        <f t="shared" si="28"/>
        <v>16312520</v>
      </c>
      <c r="T368" s="52">
        <v>4078130</v>
      </c>
      <c r="U368" s="52">
        <f t="shared" si="21"/>
        <v>16312520</v>
      </c>
      <c r="V368" s="79" t="s">
        <v>50</v>
      </c>
      <c r="W368" s="79" t="s">
        <v>557</v>
      </c>
      <c r="X368" s="82" t="s">
        <v>571</v>
      </c>
      <c r="Y368" s="82" t="s">
        <v>559</v>
      </c>
      <c r="Z368" s="53" t="s">
        <v>560</v>
      </c>
      <c r="AA368" s="54" t="s">
        <v>55</v>
      </c>
    </row>
    <row r="369" spans="1:27" ht="140.25">
      <c r="A369" s="43">
        <v>358</v>
      </c>
      <c r="B369" s="44" t="s">
        <v>551</v>
      </c>
      <c r="C369" s="45" t="s">
        <v>641</v>
      </c>
      <c r="D369" s="45" t="s">
        <v>37</v>
      </c>
      <c r="E369" s="45" t="s">
        <v>553</v>
      </c>
      <c r="F369" s="102" t="str">
        <f>IFERROR(VLOOKUP(E369,[2]Hoja2!F259:G282,2,FALSE),"")</f>
        <v/>
      </c>
      <c r="G369" s="102" t="s">
        <v>112</v>
      </c>
      <c r="H369" s="45" t="s">
        <v>554</v>
      </c>
      <c r="I369" s="45" t="s">
        <v>555</v>
      </c>
      <c r="J369" s="45" t="s">
        <v>92</v>
      </c>
      <c r="K369" s="134" t="s">
        <v>687</v>
      </c>
      <c r="L369" s="79" t="s">
        <v>94</v>
      </c>
      <c r="M369" s="82" t="s">
        <v>688</v>
      </c>
      <c r="N369" s="79" t="s">
        <v>99</v>
      </c>
      <c r="O369" s="79" t="s">
        <v>99</v>
      </c>
      <c r="P369" s="79" t="s">
        <v>173</v>
      </c>
      <c r="Q369" s="82" t="s">
        <v>97</v>
      </c>
      <c r="R369" s="79" t="s">
        <v>56</v>
      </c>
      <c r="S369" s="52">
        <f t="shared" si="28"/>
        <v>28546910</v>
      </c>
      <c r="T369" s="52">
        <v>4078130</v>
      </c>
      <c r="U369" s="52">
        <f t="shared" si="21"/>
        <v>28546910</v>
      </c>
      <c r="V369" s="79" t="s">
        <v>50</v>
      </c>
      <c r="W369" s="79" t="s">
        <v>557</v>
      </c>
      <c r="X369" s="82" t="s">
        <v>571</v>
      </c>
      <c r="Y369" s="82" t="s">
        <v>559</v>
      </c>
      <c r="Z369" s="53" t="s">
        <v>560</v>
      </c>
      <c r="AA369" s="54" t="s">
        <v>55</v>
      </c>
    </row>
    <row r="370" spans="1:27" ht="63.75">
      <c r="A370" s="43">
        <v>359</v>
      </c>
      <c r="B370" s="44" t="s">
        <v>551</v>
      </c>
      <c r="C370" s="45" t="s">
        <v>641</v>
      </c>
      <c r="D370" s="45" t="s">
        <v>37</v>
      </c>
      <c r="E370" s="45" t="s">
        <v>553</v>
      </c>
      <c r="F370" s="102" t="str">
        <f>IFERROR(VLOOKUP(E370,[2]Hoja2!F259:G282,2,FALSE),"")</f>
        <v/>
      </c>
      <c r="G370" s="102" t="s">
        <v>112</v>
      </c>
      <c r="H370" s="45" t="s">
        <v>554</v>
      </c>
      <c r="I370" s="45" t="s">
        <v>555</v>
      </c>
      <c r="J370" s="45" t="s">
        <v>92</v>
      </c>
      <c r="K370" s="134" t="s">
        <v>689</v>
      </c>
      <c r="L370" s="79" t="s">
        <v>94</v>
      </c>
      <c r="M370" s="82" t="s">
        <v>690</v>
      </c>
      <c r="N370" s="79" t="s">
        <v>72</v>
      </c>
      <c r="O370" s="79" t="s">
        <v>72</v>
      </c>
      <c r="P370" s="79" t="s">
        <v>96</v>
      </c>
      <c r="Q370" s="82" t="s">
        <v>97</v>
      </c>
      <c r="R370" s="79" t="s">
        <v>56</v>
      </c>
      <c r="S370" s="52">
        <f t="shared" si="28"/>
        <v>13350400</v>
      </c>
      <c r="T370" s="52">
        <v>3337600</v>
      </c>
      <c r="U370" s="52">
        <f t="shared" si="21"/>
        <v>13350400</v>
      </c>
      <c r="V370" s="79" t="s">
        <v>50</v>
      </c>
      <c r="W370" s="79" t="s">
        <v>557</v>
      </c>
      <c r="X370" s="82" t="s">
        <v>571</v>
      </c>
      <c r="Y370" s="82" t="s">
        <v>559</v>
      </c>
      <c r="Z370" s="53" t="s">
        <v>560</v>
      </c>
      <c r="AA370" s="54" t="s">
        <v>55</v>
      </c>
    </row>
    <row r="371" spans="1:27" ht="63.75">
      <c r="A371" s="43">
        <v>360</v>
      </c>
      <c r="B371" s="44" t="s">
        <v>551</v>
      </c>
      <c r="C371" s="45" t="s">
        <v>641</v>
      </c>
      <c r="D371" s="45" t="s">
        <v>37</v>
      </c>
      <c r="E371" s="45" t="s">
        <v>553</v>
      </c>
      <c r="F371" s="102" t="str">
        <f>IFERROR(VLOOKUP(E371,[2]Hoja2!F260:G283,2,FALSE),"")</f>
        <v/>
      </c>
      <c r="G371" s="102" t="s">
        <v>112</v>
      </c>
      <c r="H371" s="45" t="s">
        <v>554</v>
      </c>
      <c r="I371" s="45" t="s">
        <v>555</v>
      </c>
      <c r="J371" s="45" t="s">
        <v>92</v>
      </c>
      <c r="K371" s="134" t="s">
        <v>689</v>
      </c>
      <c r="L371" s="79" t="s">
        <v>94</v>
      </c>
      <c r="M371" s="82" t="s">
        <v>690</v>
      </c>
      <c r="N371" s="79" t="s">
        <v>99</v>
      </c>
      <c r="O371" s="79" t="s">
        <v>99</v>
      </c>
      <c r="P371" s="79" t="s">
        <v>470</v>
      </c>
      <c r="Q371" s="82" t="s">
        <v>97</v>
      </c>
      <c r="R371" s="79" t="s">
        <v>56</v>
      </c>
      <c r="S371" s="52">
        <f t="shared" si="28"/>
        <v>20025600</v>
      </c>
      <c r="T371" s="52">
        <v>3337600</v>
      </c>
      <c r="U371" s="52">
        <f t="shared" si="21"/>
        <v>20025600</v>
      </c>
      <c r="V371" s="79" t="s">
        <v>50</v>
      </c>
      <c r="W371" s="79" t="s">
        <v>557</v>
      </c>
      <c r="X371" s="82" t="s">
        <v>571</v>
      </c>
      <c r="Y371" s="82" t="s">
        <v>559</v>
      </c>
      <c r="Z371" s="53" t="s">
        <v>560</v>
      </c>
      <c r="AA371" s="54" t="s">
        <v>55</v>
      </c>
    </row>
    <row r="372" spans="1:27" ht="76.5">
      <c r="A372" s="43">
        <v>361</v>
      </c>
      <c r="B372" s="44" t="s">
        <v>551</v>
      </c>
      <c r="C372" s="45" t="s">
        <v>552</v>
      </c>
      <c r="D372" s="45" t="s">
        <v>37</v>
      </c>
      <c r="E372" s="45" t="s">
        <v>553</v>
      </c>
      <c r="F372" s="102" t="str">
        <f>IFERROR(VLOOKUP(E372,[2]Hoja2!F260:G283,2,FALSE),"")</f>
        <v/>
      </c>
      <c r="G372" s="102" t="s">
        <v>112</v>
      </c>
      <c r="H372" s="45" t="s">
        <v>554</v>
      </c>
      <c r="I372" s="45" t="s">
        <v>555</v>
      </c>
      <c r="J372" s="45" t="s">
        <v>670</v>
      </c>
      <c r="K372" s="134" t="s">
        <v>691</v>
      </c>
      <c r="L372" s="79"/>
      <c r="M372" s="82" t="s">
        <v>692</v>
      </c>
      <c r="N372" s="79" t="s">
        <v>126</v>
      </c>
      <c r="O372" s="79" t="s">
        <v>126</v>
      </c>
      <c r="P372" s="79">
        <v>1</v>
      </c>
      <c r="Q372" s="82" t="s">
        <v>97</v>
      </c>
      <c r="R372" s="79" t="s">
        <v>49</v>
      </c>
      <c r="S372" s="52">
        <f t="shared" si="25"/>
        <v>2822801</v>
      </c>
      <c r="T372" s="52">
        <v>2822801</v>
      </c>
      <c r="U372" s="52">
        <f t="shared" si="21"/>
        <v>2822801</v>
      </c>
      <c r="V372" s="79" t="s">
        <v>50</v>
      </c>
      <c r="W372" s="79" t="s">
        <v>557</v>
      </c>
      <c r="X372" s="82" t="s">
        <v>571</v>
      </c>
      <c r="Y372" s="82" t="s">
        <v>559</v>
      </c>
      <c r="Z372" s="53" t="s">
        <v>560</v>
      </c>
      <c r="AA372" t="s">
        <v>50</v>
      </c>
    </row>
    <row r="373" spans="1:27" ht="76.5">
      <c r="A373" s="43">
        <v>362</v>
      </c>
      <c r="B373" s="44" t="s">
        <v>551</v>
      </c>
      <c r="C373" s="45" t="s">
        <v>552</v>
      </c>
      <c r="D373" s="45" t="s">
        <v>37</v>
      </c>
      <c r="E373" s="45" t="s">
        <v>553</v>
      </c>
      <c r="F373" s="102" t="str">
        <f>IFERROR(VLOOKUP(E373,[2]Hoja2!F261:G284,2,FALSE),"")</f>
        <v/>
      </c>
      <c r="G373" s="102" t="s">
        <v>112</v>
      </c>
      <c r="H373" s="45" t="s">
        <v>554</v>
      </c>
      <c r="I373" s="45" t="s">
        <v>555</v>
      </c>
      <c r="J373" s="45" t="s">
        <v>670</v>
      </c>
      <c r="K373" s="134" t="s">
        <v>691</v>
      </c>
      <c r="L373" s="79"/>
      <c r="M373" s="82" t="s">
        <v>692</v>
      </c>
      <c r="N373" s="79" t="s">
        <v>126</v>
      </c>
      <c r="O373" s="79" t="s">
        <v>126</v>
      </c>
      <c r="P373" s="79">
        <v>1</v>
      </c>
      <c r="Q373" s="82" t="s">
        <v>97</v>
      </c>
      <c r="R373" s="79" t="s">
        <v>56</v>
      </c>
      <c r="S373" s="52">
        <f t="shared" si="25"/>
        <v>18133392</v>
      </c>
      <c r="T373" s="52">
        <f>3133392+15000000</f>
        <v>18133392</v>
      </c>
      <c r="U373" s="52">
        <f t="shared" si="21"/>
        <v>18133392</v>
      </c>
      <c r="V373" s="79" t="s">
        <v>50</v>
      </c>
      <c r="W373" s="79" t="s">
        <v>557</v>
      </c>
      <c r="X373" s="82" t="s">
        <v>571</v>
      </c>
      <c r="Y373" s="82" t="s">
        <v>559</v>
      </c>
      <c r="Z373" s="53" t="s">
        <v>560</v>
      </c>
      <c r="AA373" t="s">
        <v>50</v>
      </c>
    </row>
    <row r="374" spans="1:27" ht="76.5">
      <c r="A374" s="43">
        <v>363</v>
      </c>
      <c r="B374" s="133" t="s">
        <v>551</v>
      </c>
      <c r="C374" s="45" t="s">
        <v>552</v>
      </c>
      <c r="D374" s="45" t="s">
        <v>37</v>
      </c>
      <c r="E374" s="45" t="s">
        <v>553</v>
      </c>
      <c r="F374" s="102" t="str">
        <f>IFERROR(VLOOKUP(E374,[2]Hoja2!F262:G285,2,FALSE),"")</f>
        <v/>
      </c>
      <c r="G374" s="102" t="s">
        <v>112</v>
      </c>
      <c r="H374" s="45" t="s">
        <v>554</v>
      </c>
      <c r="I374" s="45" t="s">
        <v>555</v>
      </c>
      <c r="J374" s="45" t="s">
        <v>486</v>
      </c>
      <c r="K374" s="134" t="s">
        <v>693</v>
      </c>
      <c r="L374" s="110" t="s">
        <v>488</v>
      </c>
      <c r="M374" s="82" t="s">
        <v>694</v>
      </c>
      <c r="N374" s="79" t="s">
        <v>126</v>
      </c>
      <c r="O374" s="79" t="s">
        <v>126</v>
      </c>
      <c r="P374" s="79">
        <v>1</v>
      </c>
      <c r="Q374" s="82" t="s">
        <v>97</v>
      </c>
      <c r="R374" s="79" t="s">
        <v>56</v>
      </c>
      <c r="S374" s="52">
        <f t="shared" si="25"/>
        <v>13106885</v>
      </c>
      <c r="T374" s="52">
        <v>13106885</v>
      </c>
      <c r="U374" s="52">
        <f t="shared" si="21"/>
        <v>13106885</v>
      </c>
      <c r="V374" s="79" t="s">
        <v>50</v>
      </c>
      <c r="W374" s="79" t="s">
        <v>557</v>
      </c>
      <c r="X374" s="82" t="s">
        <v>571</v>
      </c>
      <c r="Y374" s="82" t="s">
        <v>559</v>
      </c>
      <c r="Z374" s="53" t="s">
        <v>560</v>
      </c>
      <c r="AA374" s="54" t="s">
        <v>55</v>
      </c>
    </row>
    <row r="375" spans="1:27" ht="60">
      <c r="A375" s="43">
        <v>364</v>
      </c>
      <c r="B375" s="44" t="s">
        <v>551</v>
      </c>
      <c r="C375" s="45" t="s">
        <v>598</v>
      </c>
      <c r="D375" s="45" t="s">
        <v>37</v>
      </c>
      <c r="E375" s="45" t="s">
        <v>553</v>
      </c>
      <c r="F375" s="102" t="str">
        <f>IFERROR(VLOOKUP(E375,[2]Hoja2!F263:G286,2,FALSE),"")</f>
        <v/>
      </c>
      <c r="G375" s="102" t="s">
        <v>112</v>
      </c>
      <c r="H375" s="45" t="s">
        <v>554</v>
      </c>
      <c r="I375" s="45" t="s">
        <v>555</v>
      </c>
      <c r="J375" s="45" t="s">
        <v>92</v>
      </c>
      <c r="K375" s="136" t="s">
        <v>399</v>
      </c>
      <c r="L375" s="79" t="s">
        <v>695</v>
      </c>
      <c r="M375" s="83" t="s">
        <v>696</v>
      </c>
      <c r="N375" s="79" t="s">
        <v>64</v>
      </c>
      <c r="O375" s="79" t="s">
        <v>64</v>
      </c>
      <c r="P375" s="79" t="s">
        <v>96</v>
      </c>
      <c r="Q375" s="82" t="s">
        <v>97</v>
      </c>
      <c r="R375" s="79" t="s">
        <v>56</v>
      </c>
      <c r="S375" s="52">
        <f t="shared" ref="S375:S382" si="29">+T375*P375</f>
        <v>8500000</v>
      </c>
      <c r="T375" s="52">
        <v>2125000</v>
      </c>
      <c r="U375" s="52">
        <f t="shared" si="21"/>
        <v>8500000</v>
      </c>
      <c r="V375" s="79" t="s">
        <v>50</v>
      </c>
      <c r="W375" s="79" t="s">
        <v>557</v>
      </c>
      <c r="X375" s="82" t="s">
        <v>571</v>
      </c>
      <c r="Y375" s="82" t="s">
        <v>559</v>
      </c>
      <c r="Z375" s="53" t="s">
        <v>560</v>
      </c>
      <c r="AA375" s="54" t="s">
        <v>55</v>
      </c>
    </row>
    <row r="376" spans="1:27" ht="60">
      <c r="A376" s="43">
        <v>365</v>
      </c>
      <c r="B376" s="44" t="s">
        <v>551</v>
      </c>
      <c r="C376" s="45" t="s">
        <v>598</v>
      </c>
      <c r="D376" s="45" t="s">
        <v>37</v>
      </c>
      <c r="E376" s="45" t="s">
        <v>553</v>
      </c>
      <c r="F376" s="102" t="str">
        <f>IFERROR(VLOOKUP(E376,[2]Hoja2!F264:G287,2,FALSE),"")</f>
        <v/>
      </c>
      <c r="G376" s="102" t="s">
        <v>112</v>
      </c>
      <c r="H376" s="45" t="s">
        <v>554</v>
      </c>
      <c r="I376" s="45" t="s">
        <v>555</v>
      </c>
      <c r="J376" s="45" t="s">
        <v>92</v>
      </c>
      <c r="K376" s="136" t="s">
        <v>399</v>
      </c>
      <c r="L376" s="79" t="s">
        <v>695</v>
      </c>
      <c r="M376" s="83" t="s">
        <v>696</v>
      </c>
      <c r="N376" s="79" t="s">
        <v>99</v>
      </c>
      <c r="O376" s="79" t="s">
        <v>99</v>
      </c>
      <c r="P376" s="79" t="s">
        <v>100</v>
      </c>
      <c r="Q376" s="82" t="s">
        <v>97</v>
      </c>
      <c r="R376" s="79" t="s">
        <v>56</v>
      </c>
      <c r="S376" s="52">
        <f t="shared" si="29"/>
        <v>15937500</v>
      </c>
      <c r="T376" s="52">
        <v>2125000</v>
      </c>
      <c r="U376" s="52">
        <f t="shared" si="21"/>
        <v>15937500</v>
      </c>
      <c r="V376" s="79" t="s">
        <v>50</v>
      </c>
      <c r="W376" s="79" t="s">
        <v>557</v>
      </c>
      <c r="X376" s="82" t="s">
        <v>571</v>
      </c>
      <c r="Y376" s="82" t="s">
        <v>559</v>
      </c>
      <c r="Z376" s="53" t="s">
        <v>560</v>
      </c>
      <c r="AA376" s="54" t="s">
        <v>55</v>
      </c>
    </row>
    <row r="377" spans="1:27" ht="60">
      <c r="A377" s="43">
        <v>366</v>
      </c>
      <c r="B377" s="44" t="s">
        <v>551</v>
      </c>
      <c r="C377" s="45" t="s">
        <v>598</v>
      </c>
      <c r="D377" s="45" t="s">
        <v>37</v>
      </c>
      <c r="E377" s="45" t="s">
        <v>553</v>
      </c>
      <c r="F377" s="102" t="str">
        <f>IFERROR(VLOOKUP(E377,[2]Hoja2!F264:G287,2,FALSE),"")</f>
        <v/>
      </c>
      <c r="G377" s="102" t="s">
        <v>112</v>
      </c>
      <c r="H377" s="45" t="s">
        <v>554</v>
      </c>
      <c r="I377" s="45" t="s">
        <v>555</v>
      </c>
      <c r="J377" s="45" t="s">
        <v>92</v>
      </c>
      <c r="K377" s="136" t="s">
        <v>402</v>
      </c>
      <c r="L377" s="79" t="s">
        <v>697</v>
      </c>
      <c r="M377" s="83" t="s">
        <v>698</v>
      </c>
      <c r="N377" s="79" t="s">
        <v>64</v>
      </c>
      <c r="O377" s="79" t="s">
        <v>64</v>
      </c>
      <c r="P377" s="79" t="s">
        <v>96</v>
      </c>
      <c r="Q377" s="82" t="s">
        <v>97</v>
      </c>
      <c r="R377" s="79" t="s">
        <v>56</v>
      </c>
      <c r="S377" s="52">
        <f t="shared" si="29"/>
        <v>7800000</v>
      </c>
      <c r="T377" s="52">
        <v>1950000</v>
      </c>
      <c r="U377" s="52">
        <f t="shared" si="21"/>
        <v>7800000</v>
      </c>
      <c r="V377" s="79" t="s">
        <v>50</v>
      </c>
      <c r="W377" s="79" t="s">
        <v>557</v>
      </c>
      <c r="X377" s="82" t="s">
        <v>571</v>
      </c>
      <c r="Y377" s="82" t="s">
        <v>559</v>
      </c>
      <c r="Z377" s="53" t="s">
        <v>560</v>
      </c>
      <c r="AA377" s="54" t="s">
        <v>55</v>
      </c>
    </row>
    <row r="378" spans="1:27" ht="60">
      <c r="A378" s="43">
        <v>367</v>
      </c>
      <c r="B378" s="44" t="s">
        <v>551</v>
      </c>
      <c r="C378" s="45" t="s">
        <v>598</v>
      </c>
      <c r="D378" s="45" t="s">
        <v>37</v>
      </c>
      <c r="E378" s="45" t="s">
        <v>553</v>
      </c>
      <c r="F378" s="102" t="str">
        <f>IFERROR(VLOOKUP(E378,[2]Hoja2!F265:G288,2,FALSE),"")</f>
        <v/>
      </c>
      <c r="G378" s="102" t="s">
        <v>112</v>
      </c>
      <c r="H378" s="45" t="s">
        <v>554</v>
      </c>
      <c r="I378" s="45" t="s">
        <v>555</v>
      </c>
      <c r="J378" s="45" t="s">
        <v>92</v>
      </c>
      <c r="K378" s="136" t="s">
        <v>402</v>
      </c>
      <c r="L378" s="79" t="s">
        <v>697</v>
      </c>
      <c r="M378" s="83" t="s">
        <v>698</v>
      </c>
      <c r="N378" s="79" t="s">
        <v>99</v>
      </c>
      <c r="O378" s="79" t="s">
        <v>99</v>
      </c>
      <c r="P378" s="79" t="s">
        <v>100</v>
      </c>
      <c r="Q378" s="82" t="s">
        <v>97</v>
      </c>
      <c r="R378" s="79" t="s">
        <v>56</v>
      </c>
      <c r="S378" s="52">
        <f t="shared" si="29"/>
        <v>14625000</v>
      </c>
      <c r="T378" s="52">
        <v>1950000</v>
      </c>
      <c r="U378" s="52">
        <f t="shared" ref="U378:U395" si="30">+T378*P378</f>
        <v>14625000</v>
      </c>
      <c r="V378" s="79" t="s">
        <v>50</v>
      </c>
      <c r="W378" s="79" t="s">
        <v>557</v>
      </c>
      <c r="X378" s="82" t="s">
        <v>571</v>
      </c>
      <c r="Y378" s="82" t="s">
        <v>559</v>
      </c>
      <c r="Z378" s="53" t="s">
        <v>560</v>
      </c>
      <c r="AA378" s="54" t="s">
        <v>55</v>
      </c>
    </row>
    <row r="379" spans="1:27" ht="60">
      <c r="A379" s="43">
        <v>368</v>
      </c>
      <c r="B379" s="44" t="s">
        <v>551</v>
      </c>
      <c r="C379" s="45" t="s">
        <v>598</v>
      </c>
      <c r="D379" s="45" t="s">
        <v>37</v>
      </c>
      <c r="E379" s="45" t="s">
        <v>553</v>
      </c>
      <c r="F379" s="102" t="str">
        <f>IFERROR(VLOOKUP(E379,[2]Hoja2!F265:G288,2,FALSE),"")</f>
        <v/>
      </c>
      <c r="G379" s="102" t="s">
        <v>112</v>
      </c>
      <c r="H379" s="45" t="s">
        <v>554</v>
      </c>
      <c r="I379" s="45" t="s">
        <v>555</v>
      </c>
      <c r="J379" s="45" t="s">
        <v>92</v>
      </c>
      <c r="K379" s="136" t="s">
        <v>404</v>
      </c>
      <c r="L379" s="79" t="s">
        <v>699</v>
      </c>
      <c r="M379" s="83" t="s">
        <v>700</v>
      </c>
      <c r="N379" s="79" t="s">
        <v>64</v>
      </c>
      <c r="O379" s="79" t="s">
        <v>64</v>
      </c>
      <c r="P379" s="79" t="s">
        <v>96</v>
      </c>
      <c r="Q379" s="82" t="s">
        <v>97</v>
      </c>
      <c r="R379" s="79" t="s">
        <v>56</v>
      </c>
      <c r="S379" s="52">
        <f t="shared" si="29"/>
        <v>7800000</v>
      </c>
      <c r="T379" s="52">
        <v>1950000</v>
      </c>
      <c r="U379" s="52">
        <f t="shared" si="30"/>
        <v>7800000</v>
      </c>
      <c r="V379" s="79" t="s">
        <v>50</v>
      </c>
      <c r="W379" s="79" t="s">
        <v>557</v>
      </c>
      <c r="X379" s="82" t="s">
        <v>571</v>
      </c>
      <c r="Y379" s="82" t="s">
        <v>559</v>
      </c>
      <c r="Z379" s="53" t="s">
        <v>560</v>
      </c>
      <c r="AA379" s="54" t="s">
        <v>55</v>
      </c>
    </row>
    <row r="380" spans="1:27" ht="60">
      <c r="A380" s="43">
        <v>369</v>
      </c>
      <c r="B380" s="44" t="s">
        <v>551</v>
      </c>
      <c r="C380" s="45" t="s">
        <v>598</v>
      </c>
      <c r="D380" s="45" t="s">
        <v>37</v>
      </c>
      <c r="E380" s="45" t="s">
        <v>553</v>
      </c>
      <c r="F380" s="102" t="str">
        <f>IFERROR(VLOOKUP(E380,[2]Hoja2!F266:G289,2,FALSE),"")</f>
        <v/>
      </c>
      <c r="G380" s="102" t="s">
        <v>112</v>
      </c>
      <c r="H380" s="45" t="s">
        <v>554</v>
      </c>
      <c r="I380" s="45" t="s">
        <v>555</v>
      </c>
      <c r="J380" s="45" t="s">
        <v>92</v>
      </c>
      <c r="K380" s="136" t="s">
        <v>404</v>
      </c>
      <c r="L380" s="79" t="s">
        <v>699</v>
      </c>
      <c r="M380" s="83" t="s">
        <v>700</v>
      </c>
      <c r="N380" s="79" t="s">
        <v>99</v>
      </c>
      <c r="O380" s="79" t="s">
        <v>99</v>
      </c>
      <c r="P380" s="79" t="s">
        <v>100</v>
      </c>
      <c r="Q380" s="82" t="s">
        <v>97</v>
      </c>
      <c r="R380" s="79" t="s">
        <v>56</v>
      </c>
      <c r="S380" s="52">
        <f t="shared" si="29"/>
        <v>14625000</v>
      </c>
      <c r="T380" s="52">
        <v>1950000</v>
      </c>
      <c r="U380" s="52">
        <f t="shared" si="30"/>
        <v>14625000</v>
      </c>
      <c r="V380" s="79" t="s">
        <v>50</v>
      </c>
      <c r="W380" s="79" t="s">
        <v>557</v>
      </c>
      <c r="X380" s="82" t="s">
        <v>571</v>
      </c>
      <c r="Y380" s="82" t="s">
        <v>559</v>
      </c>
      <c r="Z380" s="53" t="s">
        <v>560</v>
      </c>
      <c r="AA380" s="54" t="s">
        <v>55</v>
      </c>
    </row>
    <row r="381" spans="1:27" ht="51">
      <c r="A381" s="43">
        <v>370</v>
      </c>
      <c r="B381" s="44" t="s">
        <v>551</v>
      </c>
      <c r="C381" s="45" t="s">
        <v>598</v>
      </c>
      <c r="D381" s="45" t="s">
        <v>37</v>
      </c>
      <c r="E381" s="45" t="s">
        <v>553</v>
      </c>
      <c r="F381" s="102" t="str">
        <f>IFERROR(VLOOKUP(E381,[2]Hoja2!F266:G289,2,FALSE),"")</f>
        <v/>
      </c>
      <c r="G381" s="102" t="s">
        <v>112</v>
      </c>
      <c r="H381" s="45" t="s">
        <v>554</v>
      </c>
      <c r="I381" s="45" t="s">
        <v>555</v>
      </c>
      <c r="J381" s="45" t="s">
        <v>92</v>
      </c>
      <c r="K381" s="55" t="s">
        <v>406</v>
      </c>
      <c r="L381" s="79" t="s">
        <v>94</v>
      </c>
      <c r="M381" s="82" t="s">
        <v>701</v>
      </c>
      <c r="N381" s="79" t="s">
        <v>64</v>
      </c>
      <c r="O381" s="79" t="s">
        <v>64</v>
      </c>
      <c r="P381" s="79" t="s">
        <v>96</v>
      </c>
      <c r="Q381" s="82" t="s">
        <v>97</v>
      </c>
      <c r="R381" s="79" t="s">
        <v>56</v>
      </c>
      <c r="S381" s="52">
        <f t="shared" si="29"/>
        <v>7800000</v>
      </c>
      <c r="T381" s="52">
        <v>1950000</v>
      </c>
      <c r="U381" s="52">
        <f t="shared" si="30"/>
        <v>7800000</v>
      </c>
      <c r="V381" s="79" t="s">
        <v>50</v>
      </c>
      <c r="W381" s="79" t="s">
        <v>557</v>
      </c>
      <c r="X381" s="82" t="s">
        <v>571</v>
      </c>
      <c r="Y381" s="82" t="s">
        <v>559</v>
      </c>
      <c r="Z381" s="53" t="s">
        <v>560</v>
      </c>
      <c r="AA381" s="54" t="s">
        <v>55</v>
      </c>
    </row>
    <row r="382" spans="1:27" ht="51">
      <c r="A382" s="43">
        <v>371</v>
      </c>
      <c r="B382" s="44" t="s">
        <v>551</v>
      </c>
      <c r="C382" s="45" t="s">
        <v>598</v>
      </c>
      <c r="D382" s="45" t="s">
        <v>37</v>
      </c>
      <c r="E382" s="45" t="s">
        <v>553</v>
      </c>
      <c r="F382" s="102" t="str">
        <f>IFERROR(VLOOKUP(E382,[2]Hoja2!F267:G290,2,FALSE),"")</f>
        <v/>
      </c>
      <c r="G382" s="102" t="s">
        <v>112</v>
      </c>
      <c r="H382" s="45" t="s">
        <v>554</v>
      </c>
      <c r="I382" s="45" t="s">
        <v>555</v>
      </c>
      <c r="J382" s="45" t="s">
        <v>92</v>
      </c>
      <c r="K382" s="55" t="s">
        <v>406</v>
      </c>
      <c r="L382" s="79" t="s">
        <v>94</v>
      </c>
      <c r="M382" s="82" t="s">
        <v>701</v>
      </c>
      <c r="N382" s="79" t="s">
        <v>99</v>
      </c>
      <c r="O382" s="79" t="s">
        <v>99</v>
      </c>
      <c r="P382" s="79" t="s">
        <v>100</v>
      </c>
      <c r="Q382" s="82" t="s">
        <v>97</v>
      </c>
      <c r="R382" s="79" t="s">
        <v>56</v>
      </c>
      <c r="S382" s="52">
        <f t="shared" si="29"/>
        <v>14625000</v>
      </c>
      <c r="T382" s="52">
        <v>1950000</v>
      </c>
      <c r="U382" s="52">
        <f t="shared" si="30"/>
        <v>14625000</v>
      </c>
      <c r="V382" s="79" t="s">
        <v>50</v>
      </c>
      <c r="W382" s="79" t="s">
        <v>557</v>
      </c>
      <c r="X382" s="82" t="s">
        <v>571</v>
      </c>
      <c r="Y382" s="82" t="s">
        <v>559</v>
      </c>
      <c r="Z382" s="53" t="s">
        <v>560</v>
      </c>
      <c r="AA382" s="54" t="s">
        <v>55</v>
      </c>
    </row>
    <row r="383" spans="1:27" ht="76.5">
      <c r="A383" s="43">
        <v>372</v>
      </c>
      <c r="B383" s="44" t="s">
        <v>551</v>
      </c>
      <c r="C383" s="45" t="s">
        <v>552</v>
      </c>
      <c r="D383" s="45" t="s">
        <v>37</v>
      </c>
      <c r="E383" s="45" t="s">
        <v>553</v>
      </c>
      <c r="F383" s="102" t="str">
        <f>IFERROR(VLOOKUP(E383,[2]Hoja2!F267:G290,2,FALSE),"")</f>
        <v/>
      </c>
      <c r="G383" s="102" t="s">
        <v>112</v>
      </c>
      <c r="H383" s="45" t="s">
        <v>554</v>
      </c>
      <c r="I383" s="45" t="s">
        <v>555</v>
      </c>
      <c r="J383" s="45" t="s">
        <v>92</v>
      </c>
      <c r="K383" s="82" t="s">
        <v>702</v>
      </c>
      <c r="L383" s="79" t="s">
        <v>94</v>
      </c>
      <c r="M383" s="82" t="s">
        <v>702</v>
      </c>
      <c r="N383" s="79" t="s">
        <v>72</v>
      </c>
      <c r="O383" s="79" t="s">
        <v>72</v>
      </c>
      <c r="P383" s="79" t="s">
        <v>73</v>
      </c>
      <c r="Q383" s="82" t="s">
        <v>97</v>
      </c>
      <c r="R383" s="79" t="s">
        <v>519</v>
      </c>
      <c r="S383" s="52">
        <f t="shared" ref="S383:S395" si="31">+U383</f>
        <v>42924753</v>
      </c>
      <c r="T383" s="52">
        <v>4769417</v>
      </c>
      <c r="U383" s="52">
        <f t="shared" si="30"/>
        <v>42924753</v>
      </c>
      <c r="V383" s="79" t="s">
        <v>50</v>
      </c>
      <c r="W383" s="79" t="s">
        <v>557</v>
      </c>
      <c r="X383" s="82" t="s">
        <v>571</v>
      </c>
      <c r="Y383" s="82" t="s">
        <v>559</v>
      </c>
      <c r="Z383" s="53" t="s">
        <v>560</v>
      </c>
      <c r="AA383" t="s">
        <v>50</v>
      </c>
    </row>
    <row r="384" spans="1:27" ht="76.5">
      <c r="A384" s="43">
        <v>373</v>
      </c>
      <c r="B384" s="44" t="s">
        <v>551</v>
      </c>
      <c r="C384" s="45" t="s">
        <v>552</v>
      </c>
      <c r="D384" s="45" t="s">
        <v>37</v>
      </c>
      <c r="E384" s="45" t="s">
        <v>553</v>
      </c>
      <c r="F384" s="102" t="str">
        <f>IFERROR(VLOOKUP(E384,[2]Hoja2!F268:G291,2,FALSE),"")</f>
        <v/>
      </c>
      <c r="G384" s="102" t="s">
        <v>112</v>
      </c>
      <c r="H384" s="45" t="s">
        <v>554</v>
      </c>
      <c r="I384" s="45" t="s">
        <v>555</v>
      </c>
      <c r="J384" s="45" t="s">
        <v>92</v>
      </c>
      <c r="K384" s="82" t="s">
        <v>703</v>
      </c>
      <c r="L384" s="79" t="s">
        <v>94</v>
      </c>
      <c r="M384" s="82" t="s">
        <v>703</v>
      </c>
      <c r="N384" s="79" t="s">
        <v>72</v>
      </c>
      <c r="O384" s="79" t="s">
        <v>72</v>
      </c>
      <c r="P384" s="79" t="s">
        <v>73</v>
      </c>
      <c r="Q384" s="82" t="s">
        <v>97</v>
      </c>
      <c r="R384" s="79" t="s">
        <v>519</v>
      </c>
      <c r="S384" s="52">
        <f t="shared" si="31"/>
        <v>42924753</v>
      </c>
      <c r="T384" s="52">
        <v>4769417</v>
      </c>
      <c r="U384" s="52">
        <f t="shared" si="30"/>
        <v>42924753</v>
      </c>
      <c r="V384" s="79" t="s">
        <v>50</v>
      </c>
      <c r="W384" s="79" t="s">
        <v>557</v>
      </c>
      <c r="X384" s="82" t="s">
        <v>571</v>
      </c>
      <c r="Y384" s="82" t="s">
        <v>559</v>
      </c>
      <c r="Z384" s="53" t="s">
        <v>560</v>
      </c>
      <c r="AA384" t="s">
        <v>50</v>
      </c>
    </row>
    <row r="385" spans="1:31" ht="76.5">
      <c r="A385" s="43">
        <v>374</v>
      </c>
      <c r="B385" s="44" t="s">
        <v>551</v>
      </c>
      <c r="C385" s="45" t="s">
        <v>552</v>
      </c>
      <c r="D385" s="45" t="s">
        <v>37</v>
      </c>
      <c r="E385" s="45" t="s">
        <v>553</v>
      </c>
      <c r="F385" s="102" t="str">
        <f>IFERROR(VLOOKUP(E385,[2]Hoja2!F269:G292,2,FALSE),"")</f>
        <v/>
      </c>
      <c r="G385" s="102" t="s">
        <v>112</v>
      </c>
      <c r="H385" s="45" t="s">
        <v>554</v>
      </c>
      <c r="I385" s="45" t="s">
        <v>555</v>
      </c>
      <c r="J385" s="45" t="s">
        <v>670</v>
      </c>
      <c r="K385" s="82" t="s">
        <v>704</v>
      </c>
      <c r="L385" s="79" t="s">
        <v>94</v>
      </c>
      <c r="M385" s="82" t="s">
        <v>704</v>
      </c>
      <c r="N385" s="79" t="s">
        <v>72</v>
      </c>
      <c r="O385" s="79" t="s">
        <v>72</v>
      </c>
      <c r="P385" s="79" t="s">
        <v>470</v>
      </c>
      <c r="Q385" s="82" t="s">
        <v>97</v>
      </c>
      <c r="R385" s="79" t="s">
        <v>519</v>
      </c>
      <c r="S385" s="52">
        <f t="shared" si="31"/>
        <v>20790000</v>
      </c>
      <c r="T385" s="52">
        <v>3465000</v>
      </c>
      <c r="U385" s="52">
        <f t="shared" si="30"/>
        <v>20790000</v>
      </c>
      <c r="V385" s="79" t="s">
        <v>50</v>
      </c>
      <c r="W385" s="79" t="s">
        <v>557</v>
      </c>
      <c r="X385" s="82" t="s">
        <v>571</v>
      </c>
      <c r="Y385" s="82" t="s">
        <v>559</v>
      </c>
      <c r="Z385" s="53" t="s">
        <v>560</v>
      </c>
      <c r="AA385" t="s">
        <v>50</v>
      </c>
    </row>
    <row r="386" spans="1:31" ht="76.5">
      <c r="A386" s="43">
        <v>375</v>
      </c>
      <c r="B386" s="44" t="s">
        <v>551</v>
      </c>
      <c r="C386" s="45" t="s">
        <v>552</v>
      </c>
      <c r="D386" s="45" t="s">
        <v>37</v>
      </c>
      <c r="E386" s="45" t="s">
        <v>553</v>
      </c>
      <c r="F386" s="102" t="str">
        <f>IFERROR(VLOOKUP(E386,[2]Hoja2!F270:G293,2,FALSE),"")</f>
        <v/>
      </c>
      <c r="G386" s="102" t="s">
        <v>112</v>
      </c>
      <c r="H386" s="45" t="s">
        <v>554</v>
      </c>
      <c r="I386" s="45" t="s">
        <v>555</v>
      </c>
      <c r="J386" s="45" t="s">
        <v>92</v>
      </c>
      <c r="K386" s="82" t="s">
        <v>705</v>
      </c>
      <c r="L386" s="79" t="s">
        <v>94</v>
      </c>
      <c r="M386" s="82" t="s">
        <v>705</v>
      </c>
      <c r="N386" s="79" t="s">
        <v>499</v>
      </c>
      <c r="O386" s="79" t="s">
        <v>499</v>
      </c>
      <c r="P386" s="79" t="s">
        <v>706</v>
      </c>
      <c r="Q386" s="82" t="s">
        <v>97</v>
      </c>
      <c r="R386" s="79" t="s">
        <v>519</v>
      </c>
      <c r="S386" s="52">
        <f t="shared" si="31"/>
        <v>15246000.000000002</v>
      </c>
      <c r="T386" s="52">
        <v>3465000</v>
      </c>
      <c r="U386" s="52">
        <f t="shared" si="30"/>
        <v>15246000.000000002</v>
      </c>
      <c r="V386" s="79" t="s">
        <v>50</v>
      </c>
      <c r="W386" s="79" t="s">
        <v>557</v>
      </c>
      <c r="X386" s="82" t="s">
        <v>571</v>
      </c>
      <c r="Y386" s="82" t="s">
        <v>559</v>
      </c>
      <c r="Z386" s="53" t="s">
        <v>560</v>
      </c>
      <c r="AA386" t="s">
        <v>50</v>
      </c>
    </row>
    <row r="387" spans="1:31" ht="76.5">
      <c r="A387" s="43">
        <v>376</v>
      </c>
      <c r="B387" s="44" t="s">
        <v>551</v>
      </c>
      <c r="C387" s="45" t="s">
        <v>552</v>
      </c>
      <c r="D387" s="45" t="s">
        <v>37</v>
      </c>
      <c r="E387" s="45" t="s">
        <v>553</v>
      </c>
      <c r="F387" s="102" t="str">
        <f>IFERROR(VLOOKUP(E387,[2]Hoja2!F271:G294,2,FALSE),"")</f>
        <v/>
      </c>
      <c r="G387" s="102" t="s">
        <v>112</v>
      </c>
      <c r="H387" s="45" t="s">
        <v>554</v>
      </c>
      <c r="I387" s="45" t="s">
        <v>555</v>
      </c>
      <c r="J387" s="45" t="s">
        <v>92</v>
      </c>
      <c r="K387" s="82" t="s">
        <v>707</v>
      </c>
      <c r="L387" s="79"/>
      <c r="M387" s="82" t="s">
        <v>707</v>
      </c>
      <c r="N387" s="79" t="s">
        <v>518</v>
      </c>
      <c r="O387" s="79" t="s">
        <v>518</v>
      </c>
      <c r="P387" s="79" t="s">
        <v>47</v>
      </c>
      <c r="Q387" s="82" t="s">
        <v>97</v>
      </c>
      <c r="R387" s="79" t="s">
        <v>519</v>
      </c>
      <c r="S387" s="52">
        <f t="shared" si="31"/>
        <v>99907143</v>
      </c>
      <c r="T387" s="52">
        <v>99907143</v>
      </c>
      <c r="U387" s="52">
        <f t="shared" si="30"/>
        <v>99907143</v>
      </c>
      <c r="V387" s="79" t="s">
        <v>50</v>
      </c>
      <c r="W387" s="79" t="s">
        <v>557</v>
      </c>
      <c r="X387" s="82" t="s">
        <v>571</v>
      </c>
      <c r="Y387" s="82" t="s">
        <v>559</v>
      </c>
      <c r="Z387" s="53" t="s">
        <v>560</v>
      </c>
      <c r="AA387" t="s">
        <v>50</v>
      </c>
    </row>
    <row r="388" spans="1:31" ht="76.5">
      <c r="A388" s="43">
        <v>377</v>
      </c>
      <c r="B388" s="44" t="s">
        <v>551</v>
      </c>
      <c r="C388" s="45" t="s">
        <v>552</v>
      </c>
      <c r="D388" s="45" t="s">
        <v>37</v>
      </c>
      <c r="E388" s="45" t="s">
        <v>553</v>
      </c>
      <c r="F388" s="102" t="str">
        <f>IFERROR(VLOOKUP(E388,[2]Hoja2!F272:G295,2,FALSE),"")</f>
        <v/>
      </c>
      <c r="G388" s="102" t="s">
        <v>112</v>
      </c>
      <c r="H388" s="45" t="s">
        <v>554</v>
      </c>
      <c r="I388" s="45" t="s">
        <v>555</v>
      </c>
      <c r="J388" s="45" t="s">
        <v>92</v>
      </c>
      <c r="K388" s="82" t="s">
        <v>708</v>
      </c>
      <c r="L388" s="79" t="s">
        <v>94</v>
      </c>
      <c r="M388" s="82" t="s">
        <v>708</v>
      </c>
      <c r="N388" s="79" t="s">
        <v>499</v>
      </c>
      <c r="O388" s="79" t="s">
        <v>499</v>
      </c>
      <c r="P388" s="79" t="s">
        <v>133</v>
      </c>
      <c r="Q388" s="82" t="s">
        <v>97</v>
      </c>
      <c r="R388" s="79" t="s">
        <v>519</v>
      </c>
      <c r="S388" s="52">
        <f t="shared" si="31"/>
        <v>29808856</v>
      </c>
      <c r="T388" s="52">
        <v>3726107</v>
      </c>
      <c r="U388" s="52">
        <f t="shared" si="30"/>
        <v>29808856</v>
      </c>
      <c r="V388" s="79" t="s">
        <v>50</v>
      </c>
      <c r="W388" s="79" t="s">
        <v>557</v>
      </c>
      <c r="X388" s="82" t="s">
        <v>571</v>
      </c>
      <c r="Y388" s="82" t="s">
        <v>559</v>
      </c>
      <c r="Z388" s="53" t="s">
        <v>560</v>
      </c>
      <c r="AA388" t="s">
        <v>50</v>
      </c>
    </row>
    <row r="389" spans="1:31" ht="76.5">
      <c r="A389" s="43">
        <v>378</v>
      </c>
      <c r="B389" s="44" t="s">
        <v>551</v>
      </c>
      <c r="C389" s="45" t="s">
        <v>552</v>
      </c>
      <c r="D389" s="45" t="s">
        <v>37</v>
      </c>
      <c r="E389" s="45" t="s">
        <v>553</v>
      </c>
      <c r="F389" s="102" t="str">
        <f>IFERROR(VLOOKUP(E389,[2]Hoja2!F273:G296,2,FALSE),"")</f>
        <v/>
      </c>
      <c r="G389" s="102" t="s">
        <v>112</v>
      </c>
      <c r="H389" s="45" t="s">
        <v>554</v>
      </c>
      <c r="I389" s="45" t="s">
        <v>555</v>
      </c>
      <c r="J389" s="45" t="s">
        <v>92</v>
      </c>
      <c r="K389" s="82" t="s">
        <v>709</v>
      </c>
      <c r="L389" s="79" t="s">
        <v>94</v>
      </c>
      <c r="M389" s="82" t="s">
        <v>709</v>
      </c>
      <c r="N389" s="79" t="s">
        <v>499</v>
      </c>
      <c r="O389" s="79" t="s">
        <v>499</v>
      </c>
      <c r="P389" s="79" t="s">
        <v>133</v>
      </c>
      <c r="Q389" s="82" t="s">
        <v>97</v>
      </c>
      <c r="R389" s="79" t="s">
        <v>519</v>
      </c>
      <c r="S389" s="52">
        <f t="shared" si="31"/>
        <v>29808848.800000001</v>
      </c>
      <c r="T389" s="52">
        <v>3726106.1</v>
      </c>
      <c r="U389" s="52">
        <f t="shared" si="30"/>
        <v>29808848.800000001</v>
      </c>
      <c r="V389" s="79" t="s">
        <v>50</v>
      </c>
      <c r="W389" s="79" t="s">
        <v>557</v>
      </c>
      <c r="X389" s="82" t="s">
        <v>571</v>
      </c>
      <c r="Y389" s="82" t="s">
        <v>559</v>
      </c>
      <c r="Z389" s="53" t="s">
        <v>560</v>
      </c>
      <c r="AA389" t="s">
        <v>50</v>
      </c>
    </row>
    <row r="390" spans="1:31" ht="76.5">
      <c r="A390" s="43">
        <v>379</v>
      </c>
      <c r="B390" s="44" t="s">
        <v>551</v>
      </c>
      <c r="C390" s="45" t="s">
        <v>552</v>
      </c>
      <c r="D390" s="45" t="s">
        <v>37</v>
      </c>
      <c r="E390" s="45" t="s">
        <v>553</v>
      </c>
      <c r="F390" s="102" t="str">
        <f>IFERROR(VLOOKUP(E390,[2]Hoja2!F274:G297,2,FALSE),"")</f>
        <v/>
      </c>
      <c r="G390" s="102" t="s">
        <v>112</v>
      </c>
      <c r="H390" s="45" t="s">
        <v>554</v>
      </c>
      <c r="I390" s="45" t="s">
        <v>555</v>
      </c>
      <c r="J390" s="45" t="s">
        <v>92</v>
      </c>
      <c r="K390" s="82" t="s">
        <v>710</v>
      </c>
      <c r="L390" s="79" t="s">
        <v>94</v>
      </c>
      <c r="M390" s="82" t="s">
        <v>710</v>
      </c>
      <c r="N390" s="79" t="s">
        <v>499</v>
      </c>
      <c r="O390" s="79" t="s">
        <v>499</v>
      </c>
      <c r="P390" s="79" t="s">
        <v>133</v>
      </c>
      <c r="Q390" s="82" t="s">
        <v>97</v>
      </c>
      <c r="R390" s="79" t="s">
        <v>519</v>
      </c>
      <c r="S390" s="52">
        <f t="shared" si="31"/>
        <v>26470104</v>
      </c>
      <c r="T390" s="52">
        <v>3308763</v>
      </c>
      <c r="U390" s="52">
        <f t="shared" si="30"/>
        <v>26470104</v>
      </c>
      <c r="V390" s="79" t="s">
        <v>50</v>
      </c>
      <c r="W390" s="79" t="s">
        <v>557</v>
      </c>
      <c r="X390" s="82" t="s">
        <v>571</v>
      </c>
      <c r="Y390" s="82" t="s">
        <v>559</v>
      </c>
      <c r="Z390" s="53" t="s">
        <v>560</v>
      </c>
      <c r="AA390" t="s">
        <v>50</v>
      </c>
    </row>
    <row r="391" spans="1:31" ht="76.5">
      <c r="A391" s="43">
        <v>380</v>
      </c>
      <c r="B391" s="44" t="s">
        <v>551</v>
      </c>
      <c r="C391" s="45" t="s">
        <v>552</v>
      </c>
      <c r="D391" s="45" t="s">
        <v>37</v>
      </c>
      <c r="E391" s="45" t="s">
        <v>553</v>
      </c>
      <c r="F391" s="102" t="str">
        <f>IFERROR(VLOOKUP(E391,[2]Hoja2!F275:G298,2,FALSE),"")</f>
        <v/>
      </c>
      <c r="G391" s="102" t="s">
        <v>112</v>
      </c>
      <c r="H391" s="45" t="s">
        <v>554</v>
      </c>
      <c r="I391" s="45" t="s">
        <v>555</v>
      </c>
      <c r="J391" s="45" t="s">
        <v>92</v>
      </c>
      <c r="K391" s="82" t="s">
        <v>711</v>
      </c>
      <c r="L391" s="79" t="s">
        <v>94</v>
      </c>
      <c r="M391" s="82" t="s">
        <v>711</v>
      </c>
      <c r="N391" s="79" t="s">
        <v>499</v>
      </c>
      <c r="O391" s="79" t="s">
        <v>499</v>
      </c>
      <c r="P391" s="79" t="s">
        <v>133</v>
      </c>
      <c r="Q391" s="82" t="s">
        <v>97</v>
      </c>
      <c r="R391" s="79" t="s">
        <v>519</v>
      </c>
      <c r="S391" s="52">
        <f t="shared" si="31"/>
        <v>26470104</v>
      </c>
      <c r="T391" s="52">
        <v>3308763</v>
      </c>
      <c r="U391" s="52">
        <f t="shared" si="30"/>
        <v>26470104</v>
      </c>
      <c r="V391" s="79" t="s">
        <v>50</v>
      </c>
      <c r="W391" s="79" t="s">
        <v>557</v>
      </c>
      <c r="X391" s="82" t="s">
        <v>571</v>
      </c>
      <c r="Y391" s="82" t="s">
        <v>559</v>
      </c>
      <c r="Z391" s="53" t="s">
        <v>560</v>
      </c>
      <c r="AA391" t="s">
        <v>50</v>
      </c>
    </row>
    <row r="392" spans="1:31" ht="76.5">
      <c r="A392" s="43">
        <v>381</v>
      </c>
      <c r="B392" s="44" t="s">
        <v>551</v>
      </c>
      <c r="C392" s="45" t="s">
        <v>552</v>
      </c>
      <c r="D392" s="45" t="s">
        <v>37</v>
      </c>
      <c r="E392" s="45" t="s">
        <v>553</v>
      </c>
      <c r="F392" s="102" t="str">
        <f>IFERROR(VLOOKUP(E392,[2]Hoja2!F276:G299,2,FALSE),"")</f>
        <v/>
      </c>
      <c r="G392" s="102" t="s">
        <v>112</v>
      </c>
      <c r="H392" s="45" t="s">
        <v>554</v>
      </c>
      <c r="I392" s="45" t="s">
        <v>555</v>
      </c>
      <c r="J392" s="45" t="s">
        <v>92</v>
      </c>
      <c r="K392" s="82" t="s">
        <v>712</v>
      </c>
      <c r="L392" s="79" t="s">
        <v>94</v>
      </c>
      <c r="M392" s="82" t="s">
        <v>712</v>
      </c>
      <c r="N392" s="79" t="s">
        <v>499</v>
      </c>
      <c r="O392" s="79" t="s">
        <v>499</v>
      </c>
      <c r="P392" s="79" t="s">
        <v>133</v>
      </c>
      <c r="Q392" s="82" t="s">
        <v>97</v>
      </c>
      <c r="R392" s="79" t="s">
        <v>519</v>
      </c>
      <c r="S392" s="52">
        <f t="shared" si="31"/>
        <v>26470104</v>
      </c>
      <c r="T392" s="52">
        <v>3308763</v>
      </c>
      <c r="U392" s="52">
        <f t="shared" si="30"/>
        <v>26470104</v>
      </c>
      <c r="V392" s="79" t="s">
        <v>50</v>
      </c>
      <c r="W392" s="79" t="s">
        <v>557</v>
      </c>
      <c r="X392" s="82" t="s">
        <v>571</v>
      </c>
      <c r="Y392" s="82" t="s">
        <v>559</v>
      </c>
      <c r="Z392" s="53" t="s">
        <v>560</v>
      </c>
      <c r="AA392" t="s">
        <v>50</v>
      </c>
    </row>
    <row r="393" spans="1:31" ht="76.5">
      <c r="A393" s="43">
        <v>382</v>
      </c>
      <c r="B393" s="44" t="s">
        <v>551</v>
      </c>
      <c r="C393" s="45" t="s">
        <v>552</v>
      </c>
      <c r="D393" s="45" t="s">
        <v>37</v>
      </c>
      <c r="E393" s="45" t="s">
        <v>553</v>
      </c>
      <c r="F393" s="102" t="str">
        <f>IFERROR(VLOOKUP(E393,[2]Hoja2!F277:G300,2,FALSE),"")</f>
        <v/>
      </c>
      <c r="G393" s="102" t="s">
        <v>112</v>
      </c>
      <c r="H393" s="45" t="s">
        <v>554</v>
      </c>
      <c r="I393" s="45" t="s">
        <v>555</v>
      </c>
      <c r="J393" s="45" t="s">
        <v>713</v>
      </c>
      <c r="K393" s="137" t="s">
        <v>548</v>
      </c>
      <c r="L393" s="79" t="s">
        <v>94</v>
      </c>
      <c r="M393" s="137" t="s">
        <v>548</v>
      </c>
      <c r="N393" s="79" t="s">
        <v>518</v>
      </c>
      <c r="O393" s="79" t="s">
        <v>518</v>
      </c>
      <c r="P393" s="79" t="s">
        <v>47</v>
      </c>
      <c r="Q393" s="82" t="s">
        <v>60</v>
      </c>
      <c r="R393" s="79" t="s">
        <v>519</v>
      </c>
      <c r="S393" s="52">
        <f t="shared" si="31"/>
        <v>37162530.200000003</v>
      </c>
      <c r="T393" s="52">
        <v>37162530.200000003</v>
      </c>
      <c r="U393" s="52">
        <f t="shared" si="30"/>
        <v>37162530.200000003</v>
      </c>
      <c r="V393" s="79" t="s">
        <v>50</v>
      </c>
      <c r="W393" s="79" t="s">
        <v>557</v>
      </c>
      <c r="X393" s="82" t="s">
        <v>571</v>
      </c>
      <c r="Y393" s="82" t="s">
        <v>559</v>
      </c>
      <c r="Z393" s="53" t="s">
        <v>560</v>
      </c>
      <c r="AA393" t="s">
        <v>50</v>
      </c>
    </row>
    <row r="394" spans="1:31" ht="76.5">
      <c r="A394" s="43">
        <v>383</v>
      </c>
      <c r="B394" s="44" t="s">
        <v>551</v>
      </c>
      <c r="C394" s="45" t="s">
        <v>552</v>
      </c>
      <c r="D394" s="45" t="s">
        <v>37</v>
      </c>
      <c r="E394" s="45" t="s">
        <v>553</v>
      </c>
      <c r="F394" s="102" t="str">
        <f>IFERROR(VLOOKUP(E394,[2]Hoja2!F278:G301,2,FALSE),"")</f>
        <v/>
      </c>
      <c r="G394" s="102" t="s">
        <v>112</v>
      </c>
      <c r="H394" s="45" t="s">
        <v>554</v>
      </c>
      <c r="I394" s="45" t="s">
        <v>555</v>
      </c>
      <c r="J394" s="45" t="s">
        <v>670</v>
      </c>
      <c r="K394" s="137" t="s">
        <v>714</v>
      </c>
      <c r="L394" s="79" t="s">
        <v>94</v>
      </c>
      <c r="M394" s="137" t="s">
        <v>714</v>
      </c>
      <c r="N394" s="79" t="s">
        <v>518</v>
      </c>
      <c r="O394" s="79" t="s">
        <v>518</v>
      </c>
      <c r="P394" s="79" t="s">
        <v>47</v>
      </c>
      <c r="Q394" s="82" t="s">
        <v>60</v>
      </c>
      <c r="R394" s="79" t="s">
        <v>519</v>
      </c>
      <c r="S394" s="52">
        <f t="shared" si="31"/>
        <v>99753549</v>
      </c>
      <c r="T394" s="52">
        <v>99753549</v>
      </c>
      <c r="U394" s="52">
        <f t="shared" si="30"/>
        <v>99753549</v>
      </c>
      <c r="V394" s="79" t="s">
        <v>50</v>
      </c>
      <c r="W394" s="79" t="s">
        <v>557</v>
      </c>
      <c r="X394" s="82" t="s">
        <v>571</v>
      </c>
      <c r="Y394" s="82" t="s">
        <v>559</v>
      </c>
      <c r="Z394" s="53" t="s">
        <v>560</v>
      </c>
      <c r="AA394" t="s">
        <v>50</v>
      </c>
    </row>
    <row r="395" spans="1:31" ht="76.5">
      <c r="A395" s="43">
        <v>384</v>
      </c>
      <c r="B395" s="44" t="s">
        <v>551</v>
      </c>
      <c r="C395" s="45" t="s">
        <v>552</v>
      </c>
      <c r="D395" s="45" t="s">
        <v>37</v>
      </c>
      <c r="E395" s="45" t="s">
        <v>553</v>
      </c>
      <c r="F395" s="102" t="str">
        <f>IFERROR(VLOOKUP(E395,[2]Hoja2!F279:G302,2,FALSE),"")</f>
        <v/>
      </c>
      <c r="G395" s="102" t="s">
        <v>112</v>
      </c>
      <c r="H395" s="45" t="s">
        <v>554</v>
      </c>
      <c r="I395" s="45" t="s">
        <v>555</v>
      </c>
      <c r="J395" s="45" t="s">
        <v>670</v>
      </c>
      <c r="K395" s="137" t="s">
        <v>365</v>
      </c>
      <c r="L395" s="79" t="s">
        <v>94</v>
      </c>
      <c r="M395" s="137" t="s">
        <v>365</v>
      </c>
      <c r="N395" s="79" t="s">
        <v>518</v>
      </c>
      <c r="O395" s="79" t="s">
        <v>518</v>
      </c>
      <c r="P395" s="79" t="s">
        <v>47</v>
      </c>
      <c r="Q395" s="82" t="s">
        <v>97</v>
      </c>
      <c r="R395" s="79" t="s">
        <v>519</v>
      </c>
      <c r="S395" s="52">
        <f t="shared" si="31"/>
        <v>1030999.9999999999</v>
      </c>
      <c r="T395" s="52">
        <v>1030999.9999999999</v>
      </c>
      <c r="U395" s="52">
        <f t="shared" si="30"/>
        <v>1030999.9999999999</v>
      </c>
      <c r="V395" s="79" t="s">
        <v>50</v>
      </c>
      <c r="W395" s="79" t="s">
        <v>557</v>
      </c>
      <c r="X395" s="82" t="s">
        <v>571</v>
      </c>
      <c r="Y395" s="82" t="s">
        <v>559</v>
      </c>
      <c r="Z395" s="53" t="s">
        <v>560</v>
      </c>
      <c r="AA395" t="s">
        <v>50</v>
      </c>
    </row>
    <row r="396" spans="1:31" ht="60" customHeight="1">
      <c r="A396" s="43">
        <v>385</v>
      </c>
      <c r="B396" s="44" t="s">
        <v>35</v>
      </c>
      <c r="C396" s="45" t="s">
        <v>110</v>
      </c>
      <c r="D396" s="45" t="s">
        <v>140</v>
      </c>
      <c r="E396" s="92" t="s">
        <v>266</v>
      </c>
      <c r="F396" s="86" t="s">
        <v>267</v>
      </c>
      <c r="G396" s="46" t="s">
        <v>112</v>
      </c>
      <c r="H396" s="45"/>
      <c r="I396" s="45"/>
      <c r="J396" s="92" t="s">
        <v>278</v>
      </c>
      <c r="K396" s="86" t="s">
        <v>715</v>
      </c>
      <c r="L396" s="84" t="s">
        <v>270</v>
      </c>
      <c r="M396" s="87" t="s">
        <v>716</v>
      </c>
      <c r="N396" s="93" t="s">
        <v>272</v>
      </c>
      <c r="O396" s="93" t="s">
        <v>272</v>
      </c>
      <c r="P396" s="50" t="s">
        <v>164</v>
      </c>
      <c r="Q396" s="51" t="s">
        <v>273</v>
      </c>
      <c r="R396" s="50" t="s">
        <v>56</v>
      </c>
      <c r="S396" s="52">
        <v>3504990</v>
      </c>
      <c r="T396" s="52"/>
      <c r="U396" s="52">
        <f t="shared" ref="U396" si="32">+S396</f>
        <v>3504990</v>
      </c>
      <c r="V396" s="50" t="s">
        <v>50</v>
      </c>
      <c r="W396" s="50" t="s">
        <v>51</v>
      </c>
      <c r="X396" s="51" t="s">
        <v>229</v>
      </c>
      <c r="Y396" s="50" t="s">
        <v>230</v>
      </c>
      <c r="Z396" s="53" t="s">
        <v>231</v>
      </c>
      <c r="AA396" s="54" t="s">
        <v>50</v>
      </c>
      <c r="AB396" s="1" t="str">
        <f>VLOOKUP(B396,[1]Hoja2!$A$2:$B$10,2,FALSE)</f>
        <v>DIMEN3</v>
      </c>
      <c r="AC396" s="1" t="str">
        <f t="shared" ref="AC396" si="33">CONCATENATE("PROY",MID(E396,1,1))</f>
        <v>PROYA</v>
      </c>
      <c r="AD396" s="1" t="str">
        <f t="shared" ref="AD396" si="34">CONCATENATE(AC396,"PROD",MID(H396,1,7))</f>
        <v>PROYAPROD</v>
      </c>
      <c r="AE396" s="1" t="str">
        <f t="shared" ref="AE396" si="35">CONCATENATE(AC396,"MHCP")</f>
        <v>PROYAMHCP</v>
      </c>
    </row>
    <row r="397" spans="1:31">
      <c r="A397" s="43">
        <v>386</v>
      </c>
      <c r="K397" s="78"/>
    </row>
    <row r="398" spans="1:31">
      <c r="A398" s="43">
        <v>387</v>
      </c>
      <c r="K398" s="78"/>
      <c r="S398" s="138"/>
    </row>
    <row r="399" spans="1:31">
      <c r="A399" s="43">
        <v>388</v>
      </c>
      <c r="K399" s="78"/>
      <c r="S399" s="139"/>
    </row>
    <row r="400" spans="1:31">
      <c r="A400" s="43">
        <v>389</v>
      </c>
      <c r="K400" s="78"/>
    </row>
    <row r="401" spans="1:19">
      <c r="A401" s="43">
        <v>390</v>
      </c>
      <c r="K401" s="78"/>
    </row>
    <row r="402" spans="1:19">
      <c r="A402" s="43">
        <v>391</v>
      </c>
      <c r="K402" s="78"/>
      <c r="S402" s="139"/>
    </row>
    <row r="403" spans="1:19">
      <c r="A403" s="43">
        <v>392</v>
      </c>
      <c r="K403" s="78"/>
    </row>
    <row r="404" spans="1:19">
      <c r="A404" s="43">
        <v>393</v>
      </c>
      <c r="K404" s="78"/>
    </row>
    <row r="405" spans="1:19">
      <c r="A405" s="43">
        <v>394</v>
      </c>
      <c r="K405" s="78"/>
    </row>
    <row r="406" spans="1:19">
      <c r="A406" s="43">
        <v>395</v>
      </c>
      <c r="K406" s="78"/>
    </row>
    <row r="407" spans="1:19">
      <c r="A407" s="43">
        <v>396</v>
      </c>
      <c r="K407" s="78"/>
    </row>
    <row r="408" spans="1:19">
      <c r="A408" s="43">
        <v>397</v>
      </c>
      <c r="K408" s="78"/>
    </row>
    <row r="409" spans="1:19">
      <c r="A409" s="43">
        <v>398</v>
      </c>
      <c r="K409" s="78"/>
    </row>
    <row r="410" spans="1:19">
      <c r="A410" s="43">
        <v>399</v>
      </c>
      <c r="K410" s="78"/>
    </row>
    <row r="411" spans="1:19">
      <c r="A411" s="43">
        <v>400</v>
      </c>
      <c r="K411" s="78"/>
    </row>
    <row r="412" spans="1:19">
      <c r="A412" s="43">
        <v>401</v>
      </c>
      <c r="K412" s="78"/>
    </row>
    <row r="413" spans="1:19">
      <c r="A413" s="43">
        <v>402</v>
      </c>
      <c r="K413" s="78"/>
    </row>
    <row r="414" spans="1:19">
      <c r="A414" s="43">
        <v>403</v>
      </c>
      <c r="K414" s="78"/>
    </row>
    <row r="415" spans="1:19">
      <c r="A415" s="43">
        <v>404</v>
      </c>
      <c r="K415" s="78"/>
    </row>
    <row r="416" spans="1:19">
      <c r="A416" s="43">
        <v>405</v>
      </c>
      <c r="K416" s="78"/>
    </row>
    <row r="417" spans="1:11">
      <c r="A417" s="43">
        <v>406</v>
      </c>
      <c r="K417" s="78"/>
    </row>
    <row r="418" spans="1:11">
      <c r="A418" s="43">
        <v>407</v>
      </c>
      <c r="K418" s="78"/>
    </row>
    <row r="419" spans="1:11">
      <c r="A419" s="43">
        <v>408</v>
      </c>
      <c r="K419" s="78"/>
    </row>
    <row r="420" spans="1:11">
      <c r="A420" s="43">
        <v>409</v>
      </c>
      <c r="K420" s="78"/>
    </row>
    <row r="421" spans="1:11">
      <c r="A421" s="43">
        <v>410</v>
      </c>
      <c r="K421" s="78"/>
    </row>
    <row r="422" spans="1:11">
      <c r="A422" s="43">
        <v>411</v>
      </c>
      <c r="K422" s="78"/>
    </row>
    <row r="423" spans="1:11">
      <c r="A423" s="43">
        <v>412</v>
      </c>
      <c r="K423" s="78"/>
    </row>
    <row r="424" spans="1:11">
      <c r="A424" s="43">
        <v>413</v>
      </c>
      <c r="K424" s="78"/>
    </row>
    <row r="425" spans="1:11">
      <c r="A425" s="43">
        <v>414</v>
      </c>
      <c r="K425" s="78"/>
    </row>
    <row r="426" spans="1:11">
      <c r="A426" s="43">
        <v>415</v>
      </c>
      <c r="K426" s="78"/>
    </row>
    <row r="427" spans="1:11">
      <c r="A427" s="43">
        <v>416</v>
      </c>
      <c r="K427" s="78"/>
    </row>
    <row r="428" spans="1:11">
      <c r="A428" s="43">
        <v>417</v>
      </c>
      <c r="K428" s="78"/>
    </row>
    <row r="429" spans="1:11">
      <c r="A429" s="43">
        <v>418</v>
      </c>
      <c r="K429" s="78"/>
    </row>
    <row r="430" spans="1:11">
      <c r="A430" s="43">
        <v>419</v>
      </c>
      <c r="K430" s="78"/>
    </row>
    <row r="431" spans="1:11">
      <c r="A431" s="43">
        <v>420</v>
      </c>
      <c r="K431" s="78"/>
    </row>
    <row r="432" spans="1:11">
      <c r="A432" s="43">
        <v>421</v>
      </c>
      <c r="K432" s="78"/>
    </row>
    <row r="433" spans="1:11">
      <c r="A433" s="43">
        <v>422</v>
      </c>
      <c r="K433" s="78"/>
    </row>
    <row r="434" spans="1:11">
      <c r="A434" s="43">
        <v>423</v>
      </c>
      <c r="K434" s="78"/>
    </row>
    <row r="435" spans="1:11">
      <c r="A435" s="43">
        <v>424</v>
      </c>
      <c r="K435" s="78"/>
    </row>
    <row r="436" spans="1:11">
      <c r="A436" s="43">
        <v>425</v>
      </c>
      <c r="K436" s="78"/>
    </row>
    <row r="437" spans="1:11">
      <c r="A437" s="43">
        <v>426</v>
      </c>
      <c r="K437" s="78"/>
    </row>
    <row r="438" spans="1:11">
      <c r="A438" s="43">
        <v>427</v>
      </c>
      <c r="K438" s="78"/>
    </row>
    <row r="439" spans="1:11">
      <c r="A439" s="43">
        <v>428</v>
      </c>
      <c r="K439" s="78"/>
    </row>
    <row r="440" spans="1:11">
      <c r="A440" s="43">
        <v>429</v>
      </c>
      <c r="K440" s="78"/>
    </row>
    <row r="441" spans="1:11">
      <c r="A441" s="43">
        <v>430</v>
      </c>
      <c r="K441" s="78"/>
    </row>
    <row r="442" spans="1:11">
      <c r="A442" s="43">
        <v>431</v>
      </c>
      <c r="K442" s="78"/>
    </row>
    <row r="443" spans="1:11">
      <c r="A443" s="43">
        <v>432</v>
      </c>
      <c r="K443" s="78"/>
    </row>
    <row r="444" spans="1:11">
      <c r="A444" s="43">
        <v>433</v>
      </c>
      <c r="K444" s="78"/>
    </row>
    <row r="445" spans="1:11">
      <c r="A445" s="43">
        <v>434</v>
      </c>
      <c r="K445" s="78"/>
    </row>
    <row r="446" spans="1:11">
      <c r="A446" s="43">
        <v>435</v>
      </c>
      <c r="K446" s="78"/>
    </row>
    <row r="447" spans="1:11">
      <c r="A447" s="43">
        <v>436</v>
      </c>
      <c r="K447" s="78"/>
    </row>
    <row r="448" spans="1:11">
      <c r="A448" s="43">
        <v>437</v>
      </c>
      <c r="K448" s="78"/>
    </row>
    <row r="449" spans="1:11">
      <c r="A449" s="43">
        <v>438</v>
      </c>
      <c r="K449" s="78"/>
    </row>
    <row r="450" spans="1:11">
      <c r="A450" s="43">
        <v>439</v>
      </c>
      <c r="K450" s="78"/>
    </row>
    <row r="451" spans="1:11">
      <c r="A451" s="43">
        <v>440</v>
      </c>
      <c r="K451" s="78"/>
    </row>
    <row r="452" spans="1:11">
      <c r="A452" s="43">
        <v>441</v>
      </c>
      <c r="K452" s="78"/>
    </row>
    <row r="453" spans="1:11">
      <c r="A453" s="43">
        <v>442</v>
      </c>
      <c r="K453" s="78"/>
    </row>
    <row r="454" spans="1:11">
      <c r="A454" s="43">
        <v>443</v>
      </c>
      <c r="K454" s="78"/>
    </row>
    <row r="455" spans="1:11">
      <c r="A455" s="43">
        <v>444</v>
      </c>
      <c r="K455" s="78"/>
    </row>
    <row r="456" spans="1:11">
      <c r="A456" s="43">
        <v>445</v>
      </c>
      <c r="K456" s="78"/>
    </row>
    <row r="457" spans="1:11">
      <c r="A457" s="43">
        <v>446</v>
      </c>
      <c r="K457" s="78"/>
    </row>
    <row r="458" spans="1:11">
      <c r="A458" s="43">
        <v>447</v>
      </c>
      <c r="K458" s="78"/>
    </row>
    <row r="459" spans="1:11">
      <c r="A459" s="43">
        <v>448</v>
      </c>
      <c r="K459" s="78"/>
    </row>
    <row r="460" spans="1:11">
      <c r="A460" s="43">
        <v>449</v>
      </c>
      <c r="K460" s="78"/>
    </row>
    <row r="461" spans="1:11">
      <c r="A461" s="43">
        <v>450</v>
      </c>
      <c r="K461" s="78"/>
    </row>
    <row r="462" spans="1:11">
      <c r="A462" s="43">
        <v>451</v>
      </c>
      <c r="K462" s="78"/>
    </row>
    <row r="463" spans="1:11">
      <c r="A463" s="43">
        <v>452</v>
      </c>
      <c r="K463" s="78"/>
    </row>
    <row r="464" spans="1:11">
      <c r="A464" s="43">
        <v>453</v>
      </c>
      <c r="K464" s="78"/>
    </row>
    <row r="465" spans="1:11">
      <c r="A465" s="43">
        <v>454</v>
      </c>
      <c r="K465" s="78"/>
    </row>
    <row r="466" spans="1:11">
      <c r="A466" s="43">
        <v>455</v>
      </c>
      <c r="K466" s="78"/>
    </row>
    <row r="467" spans="1:11">
      <c r="A467" s="43">
        <v>456</v>
      </c>
      <c r="K467" s="78"/>
    </row>
    <row r="468" spans="1:11">
      <c r="A468" s="43">
        <v>457</v>
      </c>
      <c r="K468" s="78"/>
    </row>
    <row r="469" spans="1:11">
      <c r="A469" s="43">
        <v>458</v>
      </c>
      <c r="K469" s="78"/>
    </row>
    <row r="470" spans="1:11">
      <c r="A470" s="43">
        <v>459</v>
      </c>
      <c r="K470" s="78"/>
    </row>
    <row r="471" spans="1:11">
      <c r="A471" s="43">
        <v>460</v>
      </c>
      <c r="K471" s="78"/>
    </row>
    <row r="472" spans="1:11">
      <c r="A472" s="43">
        <v>461</v>
      </c>
      <c r="K472" s="78"/>
    </row>
    <row r="473" spans="1:11">
      <c r="A473" s="43">
        <v>462</v>
      </c>
      <c r="K473" s="78"/>
    </row>
    <row r="474" spans="1:11">
      <c r="A474" s="43">
        <v>463</v>
      </c>
      <c r="K474" s="78"/>
    </row>
    <row r="475" spans="1:11">
      <c r="A475" s="43">
        <v>464</v>
      </c>
      <c r="K475" s="78"/>
    </row>
    <row r="476" spans="1:11">
      <c r="A476" s="43">
        <v>465</v>
      </c>
      <c r="K476" s="78"/>
    </row>
    <row r="477" spans="1:11">
      <c r="A477" s="43">
        <v>466</v>
      </c>
      <c r="K477" s="78"/>
    </row>
    <row r="478" spans="1:11">
      <c r="A478" s="43">
        <v>467</v>
      </c>
      <c r="K478" s="78"/>
    </row>
    <row r="479" spans="1:11">
      <c r="A479" s="43">
        <v>468</v>
      </c>
      <c r="K479" s="78"/>
    </row>
    <row r="480" spans="1:11">
      <c r="A480" s="43">
        <v>469</v>
      </c>
      <c r="K480" s="78"/>
    </row>
    <row r="481" spans="1:11">
      <c r="A481" s="43">
        <v>470</v>
      </c>
      <c r="K481" s="78"/>
    </row>
    <row r="482" spans="1:11">
      <c r="A482" s="43">
        <v>471</v>
      </c>
      <c r="K482" s="78"/>
    </row>
    <row r="483" spans="1:11">
      <c r="A483" s="43">
        <v>472</v>
      </c>
      <c r="K483" s="78"/>
    </row>
    <row r="484" spans="1:11">
      <c r="A484" s="43">
        <v>473</v>
      </c>
      <c r="K484" s="78"/>
    </row>
    <row r="485" spans="1:11">
      <c r="A485" s="43">
        <v>474</v>
      </c>
      <c r="K485" s="78"/>
    </row>
    <row r="486" spans="1:11">
      <c r="A486" s="43">
        <v>475</v>
      </c>
      <c r="K486" s="78"/>
    </row>
    <row r="487" spans="1:11">
      <c r="A487" s="43">
        <v>476</v>
      </c>
      <c r="K487" s="78"/>
    </row>
    <row r="488" spans="1:11">
      <c r="A488" s="43">
        <v>477</v>
      </c>
      <c r="K488" s="78"/>
    </row>
    <row r="489" spans="1:11">
      <c r="A489" s="43">
        <v>478</v>
      </c>
      <c r="K489" s="78"/>
    </row>
    <row r="490" spans="1:11">
      <c r="A490" s="43">
        <v>479</v>
      </c>
      <c r="K490" s="78"/>
    </row>
    <row r="491" spans="1:11">
      <c r="A491" s="43">
        <v>480</v>
      </c>
      <c r="K491" s="78"/>
    </row>
    <row r="492" spans="1:11">
      <c r="A492" s="43">
        <v>481</v>
      </c>
      <c r="K492" s="78"/>
    </row>
    <row r="493" spans="1:11">
      <c r="A493" s="43">
        <v>482</v>
      </c>
      <c r="K493" s="78"/>
    </row>
    <row r="494" spans="1:11">
      <c r="A494" s="43">
        <v>483</v>
      </c>
      <c r="K494" s="78"/>
    </row>
    <row r="495" spans="1:11">
      <c r="A495" s="43">
        <v>484</v>
      </c>
      <c r="K495" s="78"/>
    </row>
    <row r="496" spans="1:11">
      <c r="A496" s="43">
        <v>485</v>
      </c>
      <c r="K496" s="78"/>
    </row>
    <row r="497" spans="1:11">
      <c r="A497" s="43">
        <v>486</v>
      </c>
      <c r="K497" s="78"/>
    </row>
    <row r="498" spans="1:11">
      <c r="A498" s="43">
        <v>487</v>
      </c>
      <c r="K498" s="78"/>
    </row>
    <row r="499" spans="1:11">
      <c r="A499" s="43">
        <v>488</v>
      </c>
      <c r="K499" s="78"/>
    </row>
    <row r="500" spans="1:11">
      <c r="A500" s="43">
        <v>489</v>
      </c>
      <c r="K500" s="78"/>
    </row>
    <row r="501" spans="1:11">
      <c r="A501" s="43">
        <v>490</v>
      </c>
      <c r="K501" s="78"/>
    </row>
    <row r="502" spans="1:11">
      <c r="A502" s="43">
        <v>491</v>
      </c>
      <c r="K502" s="78"/>
    </row>
    <row r="503" spans="1:11">
      <c r="A503" s="43">
        <v>492</v>
      </c>
      <c r="K503" s="78"/>
    </row>
    <row r="504" spans="1:11">
      <c r="A504" s="43">
        <v>493</v>
      </c>
      <c r="K504" s="78"/>
    </row>
    <row r="505" spans="1:11">
      <c r="A505" s="43">
        <v>494</v>
      </c>
      <c r="K505" s="78"/>
    </row>
    <row r="506" spans="1:11">
      <c r="A506" s="43">
        <v>495</v>
      </c>
      <c r="K506" s="78"/>
    </row>
    <row r="507" spans="1:11">
      <c r="A507" s="43">
        <v>496</v>
      </c>
      <c r="K507" s="78"/>
    </row>
    <row r="508" spans="1:11">
      <c r="A508" s="43">
        <v>497</v>
      </c>
      <c r="K508" s="78"/>
    </row>
    <row r="509" spans="1:11">
      <c r="A509" s="43">
        <v>498</v>
      </c>
      <c r="K509" s="78"/>
    </row>
    <row r="510" spans="1:11">
      <c r="A510" s="43">
        <v>499</v>
      </c>
      <c r="K510" s="78"/>
    </row>
    <row r="511" spans="1:11">
      <c r="A511" s="43">
        <v>500</v>
      </c>
      <c r="K511" s="78"/>
    </row>
    <row r="512" spans="1:11">
      <c r="A512" s="43">
        <v>501</v>
      </c>
      <c r="K512" s="78"/>
    </row>
    <row r="513" spans="1:11">
      <c r="A513" s="43">
        <v>502</v>
      </c>
      <c r="K513" s="78"/>
    </row>
    <row r="514" spans="1:11">
      <c r="A514" s="43">
        <v>503</v>
      </c>
      <c r="K514" s="78"/>
    </row>
    <row r="515" spans="1:11">
      <c r="A515" s="43">
        <v>504</v>
      </c>
      <c r="K515" s="78"/>
    </row>
    <row r="516" spans="1:11">
      <c r="A516" s="43">
        <v>505</v>
      </c>
      <c r="K516" s="78"/>
    </row>
    <row r="517" spans="1:11">
      <c r="A517" s="43">
        <v>506</v>
      </c>
      <c r="K517" s="78"/>
    </row>
    <row r="518" spans="1:11">
      <c r="A518" s="43">
        <v>507</v>
      </c>
      <c r="K518" s="78"/>
    </row>
    <row r="519" spans="1:11">
      <c r="A519" s="43">
        <v>508</v>
      </c>
      <c r="K519" s="78"/>
    </row>
    <row r="520" spans="1:11">
      <c r="A520" s="43">
        <v>509</v>
      </c>
      <c r="K520" s="78"/>
    </row>
    <row r="521" spans="1:11">
      <c r="A521" s="43">
        <v>510</v>
      </c>
      <c r="K521" s="78"/>
    </row>
    <row r="522" spans="1:11">
      <c r="A522" s="43">
        <v>511</v>
      </c>
      <c r="K522" s="78"/>
    </row>
    <row r="523" spans="1:11">
      <c r="A523" s="43">
        <v>512</v>
      </c>
      <c r="K523" s="78"/>
    </row>
    <row r="524" spans="1:11">
      <c r="A524" s="43">
        <v>513</v>
      </c>
      <c r="K524" s="78"/>
    </row>
    <row r="525" spans="1:11">
      <c r="A525" s="43">
        <v>514</v>
      </c>
      <c r="K525" s="78"/>
    </row>
    <row r="526" spans="1:11">
      <c r="A526" s="43">
        <v>515</v>
      </c>
      <c r="K526" s="78"/>
    </row>
    <row r="527" spans="1:11">
      <c r="A527" s="43">
        <v>516</v>
      </c>
      <c r="K527" s="78"/>
    </row>
    <row r="528" spans="1:11">
      <c r="A528" s="43">
        <v>517</v>
      </c>
      <c r="K528" s="78"/>
    </row>
    <row r="529" spans="1:11">
      <c r="A529" s="43">
        <v>518</v>
      </c>
      <c r="K529" s="78"/>
    </row>
    <row r="530" spans="1:11">
      <c r="A530" s="43">
        <v>519</v>
      </c>
      <c r="K530" s="78"/>
    </row>
    <row r="531" spans="1:11">
      <c r="A531" s="43">
        <v>520</v>
      </c>
      <c r="K531" s="78"/>
    </row>
    <row r="532" spans="1:11">
      <c r="A532" s="43">
        <v>521</v>
      </c>
      <c r="K532" s="78"/>
    </row>
    <row r="533" spans="1:11">
      <c r="A533" s="43">
        <v>522</v>
      </c>
      <c r="K533" s="78"/>
    </row>
    <row r="534" spans="1:11">
      <c r="A534" s="43">
        <v>523</v>
      </c>
      <c r="K534" s="78"/>
    </row>
    <row r="535" spans="1:11">
      <c r="A535" s="43">
        <v>524</v>
      </c>
      <c r="K535" s="78"/>
    </row>
    <row r="536" spans="1:11">
      <c r="A536" s="43">
        <v>525</v>
      </c>
      <c r="K536" s="78"/>
    </row>
    <row r="537" spans="1:11">
      <c r="A537" s="43">
        <v>526</v>
      </c>
      <c r="K537" s="78"/>
    </row>
    <row r="538" spans="1:11">
      <c r="A538" s="43">
        <v>527</v>
      </c>
      <c r="K538" s="78"/>
    </row>
    <row r="539" spans="1:11">
      <c r="A539" s="43">
        <v>528</v>
      </c>
      <c r="K539" s="78"/>
    </row>
    <row r="540" spans="1:11">
      <c r="A540" s="43">
        <v>529</v>
      </c>
      <c r="K540" s="78"/>
    </row>
    <row r="541" spans="1:11">
      <c r="A541" s="43">
        <v>530</v>
      </c>
      <c r="K541" s="78"/>
    </row>
    <row r="542" spans="1:11">
      <c r="A542" s="43">
        <v>531</v>
      </c>
      <c r="K542" s="78"/>
    </row>
    <row r="543" spans="1:11">
      <c r="A543" s="43">
        <v>532</v>
      </c>
      <c r="K543" s="78"/>
    </row>
    <row r="544" spans="1:11">
      <c r="A544" s="43">
        <v>533</v>
      </c>
      <c r="K544" s="78"/>
    </row>
    <row r="545" spans="1:11">
      <c r="A545" s="43">
        <v>534</v>
      </c>
      <c r="K545" s="78"/>
    </row>
    <row r="546" spans="1:11">
      <c r="A546" s="43">
        <v>535</v>
      </c>
      <c r="K546" s="78"/>
    </row>
    <row r="547" spans="1:11">
      <c r="A547" s="43">
        <v>536</v>
      </c>
      <c r="K547" s="78"/>
    </row>
    <row r="548" spans="1:11">
      <c r="A548" s="43">
        <v>537</v>
      </c>
      <c r="K548" s="78"/>
    </row>
    <row r="549" spans="1:11">
      <c r="A549" s="43">
        <v>538</v>
      </c>
      <c r="K549" s="78"/>
    </row>
    <row r="550" spans="1:11">
      <c r="A550" s="43">
        <v>539</v>
      </c>
      <c r="K550" s="78"/>
    </row>
    <row r="551" spans="1:11">
      <c r="A551" s="43">
        <v>540</v>
      </c>
      <c r="K551" s="78"/>
    </row>
    <row r="552" spans="1:11">
      <c r="A552" s="43">
        <v>541</v>
      </c>
      <c r="K552" s="78"/>
    </row>
    <row r="553" spans="1:11">
      <c r="A553" s="43">
        <v>542</v>
      </c>
      <c r="K553" s="78"/>
    </row>
    <row r="554" spans="1:11">
      <c r="A554" s="43">
        <v>543</v>
      </c>
      <c r="K554" s="78"/>
    </row>
    <row r="555" spans="1:11">
      <c r="A555" s="43">
        <v>544</v>
      </c>
      <c r="K555" s="78"/>
    </row>
    <row r="556" spans="1:11">
      <c r="A556" s="43">
        <v>545</v>
      </c>
      <c r="K556" s="78"/>
    </row>
    <row r="557" spans="1:11">
      <c r="A557" s="43">
        <v>546</v>
      </c>
      <c r="K557" s="78"/>
    </row>
    <row r="558" spans="1:11">
      <c r="A558" s="43">
        <v>547</v>
      </c>
      <c r="K558" s="78"/>
    </row>
    <row r="559" spans="1:11">
      <c r="A559" s="43">
        <v>548</v>
      </c>
      <c r="K559" s="78"/>
    </row>
    <row r="560" spans="1:11">
      <c r="A560" s="43">
        <v>549</v>
      </c>
      <c r="K560" s="78"/>
    </row>
    <row r="561" spans="1:11">
      <c r="A561" s="43">
        <v>550</v>
      </c>
      <c r="K561" s="78"/>
    </row>
    <row r="562" spans="1:11">
      <c r="A562" s="43">
        <v>551</v>
      </c>
      <c r="K562" s="78"/>
    </row>
    <row r="563" spans="1:11">
      <c r="A563" s="43">
        <v>552</v>
      </c>
      <c r="K563" s="78"/>
    </row>
    <row r="564" spans="1:11">
      <c r="A564" s="43">
        <v>553</v>
      </c>
      <c r="K564" s="78"/>
    </row>
    <row r="565" spans="1:11">
      <c r="A565" s="43">
        <v>554</v>
      </c>
      <c r="K565" s="78"/>
    </row>
    <row r="566" spans="1:11">
      <c r="A566" s="43">
        <v>555</v>
      </c>
      <c r="K566" s="78"/>
    </row>
    <row r="567" spans="1:11">
      <c r="A567" s="43">
        <v>556</v>
      </c>
      <c r="K567" s="78"/>
    </row>
    <row r="568" spans="1:11">
      <c r="A568" s="43">
        <v>557</v>
      </c>
      <c r="K568" s="78"/>
    </row>
    <row r="569" spans="1:11">
      <c r="A569" s="43">
        <v>558</v>
      </c>
      <c r="K569" s="78"/>
    </row>
    <row r="570" spans="1:11">
      <c r="A570" s="43">
        <v>559</v>
      </c>
      <c r="K570" s="78"/>
    </row>
    <row r="571" spans="1:11">
      <c r="A571" s="43">
        <v>560</v>
      </c>
      <c r="K571" s="78"/>
    </row>
    <row r="572" spans="1:11">
      <c r="A572" s="43">
        <v>561</v>
      </c>
      <c r="K572" s="78"/>
    </row>
    <row r="573" spans="1:11">
      <c r="A573" s="43">
        <v>562</v>
      </c>
      <c r="K573" s="78"/>
    </row>
    <row r="574" spans="1:11">
      <c r="A574" s="43">
        <v>563</v>
      </c>
      <c r="K574" s="78"/>
    </row>
    <row r="575" spans="1:11">
      <c r="A575" s="43">
        <v>564</v>
      </c>
      <c r="K575" s="78"/>
    </row>
    <row r="576" spans="1:11">
      <c r="A576" s="43">
        <v>565</v>
      </c>
      <c r="K576" s="78"/>
    </row>
    <row r="577" spans="1:11">
      <c r="A577" s="43">
        <v>566</v>
      </c>
      <c r="K577" s="78"/>
    </row>
    <row r="578" spans="1:11">
      <c r="K578" s="78"/>
    </row>
    <row r="579" spans="1:11">
      <c r="K579" s="78"/>
    </row>
    <row r="580" spans="1:11">
      <c r="K580" s="78"/>
    </row>
    <row r="581" spans="1:11">
      <c r="K581" s="78"/>
    </row>
    <row r="582" spans="1:11">
      <c r="K582" s="78"/>
    </row>
    <row r="583" spans="1:11">
      <c r="K583" s="78"/>
    </row>
    <row r="584" spans="1:11">
      <c r="K584" s="78"/>
    </row>
    <row r="585" spans="1:11">
      <c r="K585" s="78"/>
    </row>
    <row r="586" spans="1:11">
      <c r="K586" s="78"/>
    </row>
    <row r="587" spans="1:11">
      <c r="K587" s="78"/>
    </row>
    <row r="588" spans="1:11">
      <c r="K588" s="78"/>
    </row>
    <row r="589" spans="1:11">
      <c r="K589" s="78"/>
    </row>
    <row r="590" spans="1:11">
      <c r="K590" s="78"/>
    </row>
    <row r="591" spans="1:11">
      <c r="K591" s="78"/>
    </row>
    <row r="592" spans="1:11">
      <c r="K592" s="78"/>
    </row>
    <row r="593" spans="11:11">
      <c r="K593" s="78"/>
    </row>
    <row r="594" spans="11:11">
      <c r="K594" s="78"/>
    </row>
    <row r="595" spans="11:11">
      <c r="K595" s="78"/>
    </row>
    <row r="596" spans="11:11">
      <c r="K596" s="78"/>
    </row>
    <row r="597" spans="11:11">
      <c r="K597" s="78"/>
    </row>
    <row r="598" spans="11:11">
      <c r="K598" s="78"/>
    </row>
    <row r="599" spans="11:11">
      <c r="K599" s="78"/>
    </row>
    <row r="600" spans="11:11">
      <c r="K600" s="78"/>
    </row>
    <row r="601" spans="11:11">
      <c r="K601" s="78"/>
    </row>
    <row r="602" spans="11:11">
      <c r="K602" s="78"/>
    </row>
    <row r="603" spans="11:11">
      <c r="K603" s="78"/>
    </row>
    <row r="604" spans="11:11">
      <c r="K604" s="78"/>
    </row>
    <row r="605" spans="11:11">
      <c r="K605" s="78"/>
    </row>
    <row r="606" spans="11:11">
      <c r="K606" s="78"/>
    </row>
    <row r="607" spans="11:11">
      <c r="K607" s="78"/>
    </row>
    <row r="608" spans="11:11">
      <c r="K608" s="78"/>
    </row>
    <row r="609" spans="11:11">
      <c r="K609" s="78"/>
    </row>
    <row r="610" spans="11:11">
      <c r="K610" s="78"/>
    </row>
    <row r="611" spans="11:11">
      <c r="K611" s="78"/>
    </row>
    <row r="612" spans="11:11">
      <c r="K612" s="78"/>
    </row>
    <row r="613" spans="11:11">
      <c r="K613" s="78"/>
    </row>
    <row r="614" spans="11:11">
      <c r="K614" s="78"/>
    </row>
    <row r="615" spans="11:11">
      <c r="K615" s="78"/>
    </row>
    <row r="616" spans="11:11">
      <c r="K616" s="78"/>
    </row>
    <row r="617" spans="11:11">
      <c r="K617" s="78"/>
    </row>
    <row r="618" spans="11:11">
      <c r="K618" s="78"/>
    </row>
    <row r="619" spans="11:11">
      <c r="K619" s="78"/>
    </row>
    <row r="620" spans="11:11">
      <c r="K620" s="78"/>
    </row>
    <row r="621" spans="11:11">
      <c r="K621" s="78"/>
    </row>
    <row r="622" spans="11:11">
      <c r="K622" s="78"/>
    </row>
    <row r="623" spans="11:11">
      <c r="K623" s="78"/>
    </row>
    <row r="624" spans="11:11">
      <c r="K624" s="78"/>
    </row>
    <row r="625" spans="11:11">
      <c r="K625" s="78"/>
    </row>
    <row r="626" spans="11:11">
      <c r="K626" s="78"/>
    </row>
    <row r="627" spans="11:11">
      <c r="K627" s="78"/>
    </row>
    <row r="628" spans="11:11">
      <c r="K628" s="78"/>
    </row>
    <row r="629" spans="11:11">
      <c r="K629" s="78"/>
    </row>
    <row r="630" spans="11:11">
      <c r="K630" s="78"/>
    </row>
    <row r="631" spans="11:11">
      <c r="K631" s="78"/>
    </row>
    <row r="632" spans="11:11">
      <c r="K632" s="78"/>
    </row>
    <row r="633" spans="11:11">
      <c r="K633" s="78"/>
    </row>
    <row r="634" spans="11:11">
      <c r="K634" s="78"/>
    </row>
    <row r="635" spans="11:11">
      <c r="K635" s="78"/>
    </row>
    <row r="636" spans="11:11">
      <c r="K636" s="78"/>
    </row>
    <row r="637" spans="11:11">
      <c r="K637" s="78"/>
    </row>
    <row r="638" spans="11:11">
      <c r="K638" s="78"/>
    </row>
    <row r="639" spans="11:11">
      <c r="K639" s="78"/>
    </row>
    <row r="640" spans="11:11">
      <c r="K640" s="78"/>
    </row>
    <row r="641" spans="11:11">
      <c r="K641" s="78"/>
    </row>
    <row r="642" spans="11:11">
      <c r="K642" s="78"/>
    </row>
    <row r="643" spans="11:11">
      <c r="K643" s="78"/>
    </row>
    <row r="644" spans="11:11">
      <c r="K644" s="78"/>
    </row>
    <row r="645" spans="11:11">
      <c r="K645" s="78"/>
    </row>
    <row r="646" spans="11:11">
      <c r="K646" s="78"/>
    </row>
    <row r="647" spans="11:11">
      <c r="K647" s="78"/>
    </row>
    <row r="648" spans="11:11">
      <c r="K648" s="78"/>
    </row>
    <row r="649" spans="11:11">
      <c r="K649" s="78"/>
    </row>
    <row r="650" spans="11:11">
      <c r="K650" s="78"/>
    </row>
    <row r="651" spans="11:11">
      <c r="K651" s="78"/>
    </row>
    <row r="652" spans="11:11">
      <c r="K652" s="78"/>
    </row>
    <row r="653" spans="11:11">
      <c r="K653" s="78"/>
    </row>
    <row r="654" spans="11:11">
      <c r="K654" s="78"/>
    </row>
    <row r="655" spans="11:11">
      <c r="K655" s="78"/>
    </row>
    <row r="656" spans="11:11">
      <c r="K656" s="78"/>
    </row>
    <row r="657" spans="11:11">
      <c r="K657" s="78"/>
    </row>
    <row r="658" spans="11:11">
      <c r="K658" s="78"/>
    </row>
    <row r="659" spans="11:11">
      <c r="K659" s="78"/>
    </row>
    <row r="660" spans="11:11">
      <c r="K660" s="78"/>
    </row>
    <row r="661" spans="11:11">
      <c r="K661" s="78"/>
    </row>
    <row r="662" spans="11:11">
      <c r="K662" s="78"/>
    </row>
    <row r="663" spans="11:11">
      <c r="K663" s="78"/>
    </row>
    <row r="664" spans="11:11">
      <c r="K664" s="78"/>
    </row>
    <row r="665" spans="11:11">
      <c r="K665" s="78"/>
    </row>
    <row r="666" spans="11:11">
      <c r="K666" s="78"/>
    </row>
    <row r="667" spans="11:11">
      <c r="K667" s="78"/>
    </row>
    <row r="668" spans="11:11">
      <c r="K668" s="78"/>
    </row>
    <row r="669" spans="11:11">
      <c r="K669" s="78"/>
    </row>
    <row r="670" spans="11:11">
      <c r="K670" s="78"/>
    </row>
    <row r="671" spans="11:11">
      <c r="K671" s="78"/>
    </row>
    <row r="672" spans="11:11">
      <c r="K672" s="78"/>
    </row>
    <row r="673" spans="11:11">
      <c r="K673" s="78"/>
    </row>
    <row r="674" spans="11:11">
      <c r="K674" s="78"/>
    </row>
    <row r="675" spans="11:11">
      <c r="K675" s="78"/>
    </row>
    <row r="676" spans="11:11">
      <c r="K676" s="78"/>
    </row>
    <row r="677" spans="11:11">
      <c r="K677" s="78"/>
    </row>
    <row r="678" spans="11:11">
      <c r="K678" s="78"/>
    </row>
    <row r="679" spans="11:11">
      <c r="K679" s="78"/>
    </row>
    <row r="680" spans="11:11">
      <c r="K680" s="78"/>
    </row>
    <row r="681" spans="11:11">
      <c r="K681" s="78"/>
    </row>
    <row r="682" spans="11:11">
      <c r="K682" s="78"/>
    </row>
    <row r="683" spans="11:11">
      <c r="K683" s="78"/>
    </row>
    <row r="684" spans="11:11">
      <c r="K684" s="78"/>
    </row>
  </sheetData>
  <autoFilter ref="A11:AE577"/>
  <mergeCells count="8">
    <mergeCell ref="I6:Z9"/>
    <mergeCell ref="B10:Z10"/>
    <mergeCell ref="C2:W2"/>
    <mergeCell ref="X2:Z2"/>
    <mergeCell ref="C3:W4"/>
    <mergeCell ref="X3:Z3"/>
    <mergeCell ref="X4:Z4"/>
    <mergeCell ref="B5:Z5"/>
  </mergeCells>
  <dataValidations count="18">
    <dataValidation type="list" allowBlank="1" showInputMessage="1" showErrorMessage="1" sqref="G12:G396">
      <formula1>TRAZA</formula1>
    </dataValidation>
    <dataValidation type="list" allowBlank="1" showInputMessage="1" showErrorMessage="1" sqref="X12:X396">
      <formula1>area</formula1>
    </dataValidation>
    <dataValidation type="list" allowBlank="1" showInputMessage="1" showErrorMessage="1" sqref="V12:V396">
      <formula1>sino</formula1>
    </dataValidation>
    <dataValidation type="list" allowBlank="1" showInputMessage="1" showErrorMessage="1" sqref="D12:D396">
      <formula1>gasto</formula1>
    </dataValidation>
    <dataValidation type="list" allowBlank="1" showInputMessage="1" showErrorMessage="1" sqref="B12:B396">
      <formula1>Dimension</formula1>
    </dataValidation>
    <dataValidation type="list" allowBlank="1" showErrorMessage="1" sqref="K393:K395 M393:M395">
      <formula1>INDIRECT(AV393)</formula1>
    </dataValidation>
    <dataValidation type="list" allowBlank="1" showInputMessage="1" showErrorMessage="1" sqref="C135:C256">
      <formula1>INDIRECT(W135)</formula1>
    </dataValidation>
    <dataValidation type="list" allowBlank="1" showInputMessage="1" showErrorMessage="1" sqref="J87:J91 J93:J98 J105:J108 H106:I108 J111 J113:J114 H115:I115 J129 J117:J122 H133:I133 J134 J396">
      <formula1>INDIRECT(#REF!)</formula1>
    </dataValidation>
    <dataValidation type="list" allowBlank="1" showInputMessage="1" showErrorMessage="1" sqref="J69:J70 J76 J116">
      <formula1>INDIRECT(Z69)</formula1>
    </dataValidation>
    <dataValidation type="list" allowBlank="1" showInputMessage="1" showErrorMessage="1" sqref="Q12:Q99 Q101 Q105:Q396">
      <formula1>modalidad</formula1>
    </dataValidation>
    <dataValidation type="list" allowBlank="1" showInputMessage="1" showErrorMessage="1" sqref="J130 F101:F104 E92:E109 E111 E113:E116 E118:E122 E130 E12:E86 E132:E396">
      <formula1>INDIRECT(D12)</formula1>
    </dataValidation>
    <dataValidation type="list" allowBlank="1" showInputMessage="1" showErrorMessage="1" sqref="J12:J22 J60 J99:J100 H12:I105 H109:I114 J115 H116:I132 J133 H134:I134 J49:J52 J67:J68 H396:I396 H135:J395">
      <formula1>INDIRECT(AC12)</formula1>
    </dataValidation>
    <dataValidation type="list" allowBlank="1" showInputMessage="1" showErrorMessage="1" sqref="C49:C134 C12:C37 C257:C396">
      <formula1>INDIRECT(AB12)</formula1>
    </dataValidation>
    <dataValidation type="list" allowBlank="1" showErrorMessage="1" sqref="R17:R21">
      <formula1>recurso</formula1>
    </dataValidation>
    <dataValidation type="list" allowBlank="1" showErrorMessage="1" sqref="N17:O19 N21:O21">
      <formula1>mes</formula1>
    </dataValidation>
    <dataValidation type="list" allowBlank="1" showInputMessage="1" showErrorMessage="1" sqref="R12:R16 R22:R396">
      <formula1>recurso</formula1>
    </dataValidation>
    <dataValidation type="list" allowBlank="1" showInputMessage="1" showErrorMessage="1" sqref="N12:O16 N22:O22 N60:O60 N20:O20 N69:O72 N74:O74 N76:O77 N79:O80 N82:O82 N84:O84 N86:O396">
      <formula1>mes</formula1>
    </dataValidation>
    <dataValidation type="list" allowBlank="1" showInputMessage="1" showErrorMessage="1" sqref="E112 E397:G1048576">
      <formula1>rubro</formula1>
    </dataValidation>
  </dataValidations>
  <hyperlinks>
    <hyperlink ref="Z12" r:id="rId1"/>
    <hyperlink ref="Z38" r:id="rId2"/>
    <hyperlink ref="Z40" r:id="rId3"/>
    <hyperlink ref="Z41" r:id="rId4"/>
    <hyperlink ref="Z43" r:id="rId5"/>
    <hyperlink ref="Z45" r:id="rId6"/>
    <hyperlink ref="Z47" r:id="rId7"/>
    <hyperlink ref="Z49" r:id="rId8"/>
    <hyperlink ref="Z51" r:id="rId9"/>
    <hyperlink ref="Z53" r:id="rId10"/>
    <hyperlink ref="Z55" r:id="rId11"/>
    <hyperlink ref="Z57" r:id="rId12"/>
    <hyperlink ref="Z58" r:id="rId13"/>
    <hyperlink ref="Z60" r:id="rId14"/>
    <hyperlink ref="Z61" r:id="rId15"/>
    <hyperlink ref="Z63" r:id="rId16"/>
    <hyperlink ref="Z65" r:id="rId17"/>
    <hyperlink ref="Z67" r:id="rId18"/>
    <hyperlink ref="Z69" r:id="rId19"/>
    <hyperlink ref="Z70" r:id="rId20"/>
    <hyperlink ref="Z71" r:id="rId21"/>
    <hyperlink ref="Z72" r:id="rId22"/>
    <hyperlink ref="Z74" r:id="rId23"/>
    <hyperlink ref="Z76" r:id="rId24"/>
    <hyperlink ref="Z77" r:id="rId25"/>
    <hyperlink ref="Z79" r:id="rId26"/>
    <hyperlink ref="Z80" r:id="rId27"/>
    <hyperlink ref="Z82" r:id="rId28"/>
    <hyperlink ref="Z84" r:id="rId29"/>
    <hyperlink ref="Z86" r:id="rId30"/>
    <hyperlink ref="Z87" r:id="rId31"/>
    <hyperlink ref="Z88" r:id="rId32"/>
    <hyperlink ref="Z89" r:id="rId33"/>
    <hyperlink ref="Z90" r:id="rId34"/>
    <hyperlink ref="Z91" r:id="rId35"/>
    <hyperlink ref="Z92" r:id="rId36"/>
    <hyperlink ref="Z94" r:id="rId37"/>
    <hyperlink ref="Z93" r:id="rId38"/>
    <hyperlink ref="Z95" r:id="rId39"/>
    <hyperlink ref="Z96" r:id="rId40"/>
    <hyperlink ref="Z97" r:id="rId41"/>
    <hyperlink ref="Z98" r:id="rId42"/>
    <hyperlink ref="Z99" r:id="rId43"/>
    <hyperlink ref="Z100" r:id="rId44"/>
    <hyperlink ref="Z101" r:id="rId45"/>
    <hyperlink ref="Z102" r:id="rId46"/>
    <hyperlink ref="Z104" r:id="rId47"/>
    <hyperlink ref="Z105" r:id="rId48"/>
    <hyperlink ref="Z106" r:id="rId49"/>
    <hyperlink ref="Z107" r:id="rId50"/>
    <hyperlink ref="Z108" r:id="rId51"/>
    <hyperlink ref="Z109" r:id="rId52"/>
    <hyperlink ref="Z110" r:id="rId53"/>
    <hyperlink ref="Z111" r:id="rId54"/>
    <hyperlink ref="Z112" r:id="rId55"/>
    <hyperlink ref="Z113" r:id="rId56"/>
    <hyperlink ref="Z114" r:id="rId57"/>
    <hyperlink ref="Z115" r:id="rId58"/>
    <hyperlink ref="Z116" r:id="rId59"/>
    <hyperlink ref="Z117" r:id="rId60"/>
    <hyperlink ref="Z118" r:id="rId61"/>
    <hyperlink ref="Z119" r:id="rId62"/>
    <hyperlink ref="Z120" r:id="rId63"/>
    <hyperlink ref="Z121" r:id="rId64"/>
    <hyperlink ref="Z122" r:id="rId65"/>
    <hyperlink ref="Z123" r:id="rId66"/>
    <hyperlink ref="Z124" r:id="rId67"/>
    <hyperlink ref="Z125" r:id="rId68"/>
    <hyperlink ref="Z126" r:id="rId69"/>
    <hyperlink ref="Z127" r:id="rId70"/>
    <hyperlink ref="Z128" r:id="rId71"/>
    <hyperlink ref="Z129" r:id="rId72"/>
    <hyperlink ref="Z130" r:id="rId73"/>
    <hyperlink ref="Z131" r:id="rId74"/>
    <hyperlink ref="Z132" r:id="rId75"/>
    <hyperlink ref="Z103" r:id="rId76"/>
    <hyperlink ref="Z133" r:id="rId77"/>
    <hyperlink ref="Z134" r:id="rId78"/>
    <hyperlink ref="Z257" r:id="rId79"/>
    <hyperlink ref="Z259:Z395" r:id="rId80" display="luz.lópez@insor.gov.co"/>
    <hyperlink ref="Z39" r:id="rId81"/>
    <hyperlink ref="Z44" r:id="rId82"/>
    <hyperlink ref="Z42" r:id="rId83"/>
    <hyperlink ref="Z46" r:id="rId84"/>
    <hyperlink ref="Z48" r:id="rId85"/>
    <hyperlink ref="Z50" r:id="rId86"/>
    <hyperlink ref="Z52" r:id="rId87"/>
    <hyperlink ref="Z54" r:id="rId88"/>
    <hyperlink ref="Z56" r:id="rId89"/>
    <hyperlink ref="Z59" r:id="rId90"/>
    <hyperlink ref="Z62" r:id="rId91"/>
    <hyperlink ref="Z64" r:id="rId92"/>
    <hyperlink ref="Z66" r:id="rId93"/>
    <hyperlink ref="Z68" r:id="rId94"/>
    <hyperlink ref="Z73" r:id="rId95"/>
    <hyperlink ref="Z75" r:id="rId96"/>
    <hyperlink ref="Z78" r:id="rId97"/>
    <hyperlink ref="Z81" r:id="rId98"/>
    <hyperlink ref="Z83" r:id="rId99"/>
    <hyperlink ref="Z85" r:id="rId100"/>
    <hyperlink ref="Z258" r:id="rId101"/>
    <hyperlink ref="Z260" r:id="rId102"/>
    <hyperlink ref="Z262" r:id="rId103"/>
    <hyperlink ref="Z264" r:id="rId104"/>
    <hyperlink ref="Z266" r:id="rId105"/>
    <hyperlink ref="Z268" r:id="rId106"/>
    <hyperlink ref="Z270" r:id="rId107"/>
    <hyperlink ref="Z272" r:id="rId108"/>
    <hyperlink ref="Z274" r:id="rId109"/>
    <hyperlink ref="Z276" r:id="rId110"/>
    <hyperlink ref="Z278" r:id="rId111"/>
    <hyperlink ref="Z280" r:id="rId112"/>
    <hyperlink ref="Z282" r:id="rId113"/>
    <hyperlink ref="Z284" r:id="rId114"/>
    <hyperlink ref="Z286" r:id="rId115"/>
    <hyperlink ref="Z289" r:id="rId116"/>
    <hyperlink ref="Z291" r:id="rId117"/>
    <hyperlink ref="Z293" r:id="rId118"/>
    <hyperlink ref="Z295" r:id="rId119"/>
    <hyperlink ref="Z298" r:id="rId120"/>
    <hyperlink ref="Z300" r:id="rId121"/>
    <hyperlink ref="Z302" r:id="rId122"/>
    <hyperlink ref="Z304" r:id="rId123"/>
    <hyperlink ref="Z306" r:id="rId124"/>
    <hyperlink ref="Z308" r:id="rId125"/>
    <hyperlink ref="Z310" r:id="rId126"/>
    <hyperlink ref="Z312" r:id="rId127"/>
    <hyperlink ref="Z314" r:id="rId128"/>
    <hyperlink ref="Z316" r:id="rId129"/>
    <hyperlink ref="Z318" r:id="rId130"/>
    <hyperlink ref="Z320" r:id="rId131"/>
    <hyperlink ref="Z322" r:id="rId132"/>
    <hyperlink ref="Z324" r:id="rId133"/>
    <hyperlink ref="Z326" r:id="rId134"/>
    <hyperlink ref="Z328" r:id="rId135"/>
    <hyperlink ref="Z330" r:id="rId136"/>
    <hyperlink ref="Z333" r:id="rId137"/>
    <hyperlink ref="Z335" r:id="rId138"/>
    <hyperlink ref="Z337" r:id="rId139"/>
    <hyperlink ref="Z339" r:id="rId140"/>
    <hyperlink ref="Z341" r:id="rId141"/>
    <hyperlink ref="Z343" r:id="rId142"/>
    <hyperlink ref="Z345" r:id="rId143"/>
    <hyperlink ref="Z347" r:id="rId144"/>
    <hyperlink ref="Z349" r:id="rId145"/>
    <hyperlink ref="Z351" r:id="rId146"/>
    <hyperlink ref="Z353" r:id="rId147"/>
    <hyperlink ref="Z357" r:id="rId148"/>
    <hyperlink ref="Z359" r:id="rId149"/>
    <hyperlink ref="Z361" r:id="rId150"/>
    <hyperlink ref="Z363" r:id="rId151"/>
    <hyperlink ref="Z365" r:id="rId152"/>
    <hyperlink ref="Z367" r:id="rId153"/>
    <hyperlink ref="Z369" r:id="rId154"/>
    <hyperlink ref="Z371" r:id="rId155"/>
    <hyperlink ref="Z376" r:id="rId156"/>
    <hyperlink ref="Z378" r:id="rId157"/>
    <hyperlink ref="Z380" r:id="rId158"/>
    <hyperlink ref="Z382" r:id="rId159"/>
    <hyperlink ref="Z13:Z37" r:id="rId160" display="carolina.ramos@insor.gov.co"/>
    <hyperlink ref="Z396" r:id="rId161"/>
  </hyperlinks>
  <pageMargins left="0.7" right="0.7" top="0.75" bottom="0.75" header="0.3" footer="0.3"/>
  <pageSetup orientation="portrait" r:id="rId162"/>
  <drawing r:id="rId163"/>
  <legacyDrawing r:id="rId1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PAA</vt:lpstr>
      <vt:lpstr>'FORMATO PAA'!Catálogo_de_clasificación_Presupuestal</vt:lpstr>
      <vt:lpstr>seleccion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Leonor Ramos Castellanos</dc:creator>
  <cp:lastModifiedBy>Carolina Leonor Ramos Castellanos</cp:lastModifiedBy>
  <dcterms:created xsi:type="dcterms:W3CDTF">2023-01-30T22:24:18Z</dcterms:created>
  <dcterms:modified xsi:type="dcterms:W3CDTF">2023-01-30T22:25:05Z</dcterms:modified>
</cp:coreProperties>
</file>