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showInkAnnotation="0" codeName="ThisWorkbook" defaultThemeVersion="124226"/>
  <mc:AlternateContent xmlns:mc="http://schemas.openxmlformats.org/markup-compatibility/2006">
    <mc:Choice Requires="x15">
      <x15ac:absPath xmlns:x15ac="http://schemas.microsoft.com/office/spreadsheetml/2010/11/ac" url="C:\Users\orlando.castillo\AppData\Local\Microsoft\Windows\Temporary Internet Files\Content.Outlook\GX93J9EZ\"/>
    </mc:Choice>
  </mc:AlternateContent>
  <xr:revisionPtr revIDLastSave="0" documentId="8_{79861F80-FEA5-4BC7-9E91-5A2FDCF7B56C}" xr6:coauthVersionLast="40" xr6:coauthVersionMax="40" xr10:uidLastSave="{00000000-0000-0000-0000-000000000000}"/>
  <bookViews>
    <workbookView xWindow="0" yWindow="0" windowWidth="20490" windowHeight="7545" tabRatio="823" activeTab="2" xr2:uid="{00000000-000D-0000-FFFF-FFFF00000000}"/>
  </bookViews>
  <sheets>
    <sheet name="TALENTO HUMANO" sheetId="1" r:id="rId1"/>
    <sheet name="DIRECCIONAMIENTO ESTRATEGICO" sheetId="2" r:id="rId2"/>
    <sheet name="VALORES PARA RESULTADOS" sheetId="3" r:id="rId3"/>
    <sheet name="EVALUACIÓN DE RESULTADOS" sheetId="4" r:id="rId4"/>
    <sheet name="INFORMACIÓN Y COMUNICACIÓN" sheetId="5" r:id="rId5"/>
    <sheet name="GESTIÓN DEL CONOCIMIENTO" sheetId="6" r:id="rId6"/>
    <sheet name="CONTROL INTERNO" sheetId="7" r:id="rId7"/>
    <sheet name="Categorías" sheetId="8" state="hidden" r:id="rId8"/>
  </sheets>
  <definedNames>
    <definedName name="_xlnm._FilterDatabase" localSheetId="6" hidden="1">'CONTROL INTERNO'!$A$7:$W$12</definedName>
    <definedName name="_xlnm._FilterDatabase" localSheetId="1" hidden="1">'DIRECCIONAMIENTO ESTRATEGICO'!$A$7:$Z$16</definedName>
    <definedName name="_xlnm._FilterDatabase" localSheetId="3" hidden="1">'EVALUACIÓN DE RESULTADOS'!$A$7:$W$7</definedName>
    <definedName name="_xlnm._FilterDatabase" localSheetId="4" hidden="1">'INFORMACIÓN Y COMUNICACIÓN'!$A$7:$W$17</definedName>
    <definedName name="_xlnm._FilterDatabase" localSheetId="2" hidden="1">'VALORES PARA RESULTADOS'!$A$7:$W$19</definedName>
    <definedName name="Z_4D4DA5C4_87D7_4507_9A3A_E85A102C28F3_.wvu.Cols" localSheetId="6" hidden="1">'CONTROL INTERNO'!$W:$W</definedName>
    <definedName name="Z_4D4DA5C4_87D7_4507_9A3A_E85A102C28F3_.wvu.Cols" localSheetId="1" hidden="1">'DIRECCIONAMIENTO ESTRATEGICO'!$W:$W</definedName>
    <definedName name="Z_4D4DA5C4_87D7_4507_9A3A_E85A102C28F3_.wvu.Cols" localSheetId="3" hidden="1">'EVALUACIÓN DE RESULTADOS'!$O:$S,'EVALUACIÓN DE RESULTADOS'!$W:$W</definedName>
    <definedName name="Z_4D4DA5C4_87D7_4507_9A3A_E85A102C28F3_.wvu.Cols" localSheetId="5" hidden="1">'GESTIÓN DEL CONOCIMIENTO'!$O:$R</definedName>
    <definedName name="Z_4D4DA5C4_87D7_4507_9A3A_E85A102C28F3_.wvu.Cols" localSheetId="4" hidden="1">'INFORMACIÓN Y COMUNICACIÓN'!$O:$R,'INFORMACIÓN Y COMUNICACIÓN'!$W:$W</definedName>
    <definedName name="Z_4D4DA5C4_87D7_4507_9A3A_E85A102C28F3_.wvu.Cols" localSheetId="0" hidden="1">'TALENTO HUMANO'!$W:$W</definedName>
    <definedName name="Z_4D4DA5C4_87D7_4507_9A3A_E85A102C28F3_.wvu.Cols" localSheetId="2" hidden="1">'VALORES PARA RESULTADOS'!$W:$W</definedName>
    <definedName name="Z_4D4DA5C4_87D7_4507_9A3A_E85A102C28F3_.wvu.FilterData" localSheetId="6" hidden="1">'CONTROL INTERNO'!$A$7:$W$12</definedName>
    <definedName name="Z_4D4DA5C4_87D7_4507_9A3A_E85A102C28F3_.wvu.FilterData" localSheetId="1" hidden="1">'DIRECCIONAMIENTO ESTRATEGICO'!$A$7:$Z$16</definedName>
    <definedName name="Z_4D4DA5C4_87D7_4507_9A3A_E85A102C28F3_.wvu.FilterData" localSheetId="3" hidden="1">'EVALUACIÓN DE RESULTADOS'!$A$7:$W$7</definedName>
    <definedName name="Z_4D4DA5C4_87D7_4507_9A3A_E85A102C28F3_.wvu.FilterData" localSheetId="4" hidden="1">'INFORMACIÓN Y COMUNICACIÓN'!$A$7:$W$17</definedName>
    <definedName name="Z_4D4DA5C4_87D7_4507_9A3A_E85A102C28F3_.wvu.FilterData" localSheetId="2" hidden="1">'VALORES PARA RESULTADOS'!$A$7:$W$19</definedName>
    <definedName name="Z_4D4DA5C4_87D7_4507_9A3A_E85A102C28F3_.wvu.Rows" localSheetId="1" hidden="1">'DIRECCIONAMIENTO ESTRATEGICO'!$19:$140,'DIRECCIONAMIENTO ESTRATEGICO'!$151:$266</definedName>
    <definedName name="Z_502EA425_00D5_4186_BCC0_E7ED7EAF3F06_.wvu.Cols" localSheetId="6" hidden="1">'CONTROL INTERNO'!$O:$P</definedName>
    <definedName name="Z_502EA425_00D5_4186_BCC0_E7ED7EAF3F06_.wvu.FilterData" localSheetId="6" hidden="1">'CONTROL INTERNO'!$A$7:$W$12</definedName>
    <definedName name="Z_502EA425_00D5_4186_BCC0_E7ED7EAF3F06_.wvu.FilterData" localSheetId="1" hidden="1">'DIRECCIONAMIENTO ESTRATEGICO'!$A$7:$Z$16</definedName>
    <definedName name="Z_502EA425_00D5_4186_BCC0_E7ED7EAF3F06_.wvu.FilterData" localSheetId="3" hidden="1">'EVALUACIÓN DE RESULTADOS'!$A$7:$W$7</definedName>
    <definedName name="Z_502EA425_00D5_4186_BCC0_E7ED7EAF3F06_.wvu.FilterData" localSheetId="4" hidden="1">'INFORMACIÓN Y COMUNICACIÓN'!$A$7:$W$17</definedName>
    <definedName name="Z_502EA425_00D5_4186_BCC0_E7ED7EAF3F06_.wvu.FilterData" localSheetId="2" hidden="1">'VALORES PARA RESULTADOS'!$A$7:$W$19</definedName>
    <definedName name="Z_502EA425_00D5_4186_BCC0_E7ED7EAF3F06_.wvu.Rows" localSheetId="1" hidden="1">'DIRECCIONAMIENTO ESTRATEGICO'!$19:$140,'DIRECCIONAMIENTO ESTRATEGICO'!$151:$266</definedName>
    <definedName name="Z_6523CA91_C2BC_4D57_B0BC_EB7223DF348C_.wvu.FilterData" localSheetId="4" hidden="1">'INFORMACIÓN Y COMUNICACIÓN'!$A$7:$W$17</definedName>
    <definedName name="Z_6523CA91_C2BC_4D57_B0BC_EB7223DF348C_.wvu.FilterData" localSheetId="2" hidden="1">'VALORES PARA RESULTADOS'!$A$7:$W$19</definedName>
    <definedName name="Z_6C4A8B00_6425_4A3D_805A_72E6E5787537_.wvu.Cols" localSheetId="6" hidden="1">'CONTROL INTERNO'!$O:$P</definedName>
    <definedName name="Z_6C4A8B00_6425_4A3D_805A_72E6E5787537_.wvu.Rows" localSheetId="1" hidden="1">'DIRECCIONAMIENTO ESTRATEGICO'!$19:$140,'DIRECCIONAMIENTO ESTRATEGICO'!$151:$266</definedName>
    <definedName name="Z_7DC20472_41A2_4228_BA17_DBC95DDF95CC_.wvu.Cols" localSheetId="6" hidden="1">'CONTROL INTERNO'!$O:$P</definedName>
    <definedName name="Z_7DC20472_41A2_4228_BA17_DBC95DDF95CC_.wvu.Rows" localSheetId="1" hidden="1">'DIRECCIONAMIENTO ESTRATEGICO'!$19:$140,'DIRECCIONAMIENTO ESTRATEGICO'!$151:$266</definedName>
    <definedName name="Z_AAF013DB_6558_4DBE_BC1D_F9DC196837CF_.wvu.FilterData" localSheetId="1" hidden="1">'DIRECCIONAMIENTO ESTRATEGICO'!$A$7:$Z$16</definedName>
    <definedName name="Z_AAF013DB_6558_4DBE_BC1D_F9DC196837CF_.wvu.FilterData" localSheetId="2" hidden="1">'VALORES PARA RESULTADOS'!$A$7:$W$19</definedName>
    <definedName name="Z_B0E1F95B_AE72_4F5B_8867_2ABBD5147508_.wvu.Cols" localSheetId="6" hidden="1">'CONTROL INTERNO'!$O:$P</definedName>
    <definedName name="Z_B0E1F95B_AE72_4F5B_8867_2ABBD5147508_.wvu.FilterData" localSheetId="6" hidden="1">'CONTROL INTERNO'!$A$7:$W$12</definedName>
    <definedName name="Z_B0E1F95B_AE72_4F5B_8867_2ABBD5147508_.wvu.FilterData" localSheetId="1" hidden="1">'DIRECCIONAMIENTO ESTRATEGICO'!$A$7:$Z$16</definedName>
    <definedName name="Z_B0E1F95B_AE72_4F5B_8867_2ABBD5147508_.wvu.FilterData" localSheetId="3" hidden="1">'EVALUACIÓN DE RESULTADOS'!$A$7:$W$7</definedName>
    <definedName name="Z_B0E1F95B_AE72_4F5B_8867_2ABBD5147508_.wvu.FilterData" localSheetId="4" hidden="1">'INFORMACIÓN Y COMUNICACIÓN'!$A$7:$W$17</definedName>
    <definedName name="Z_B0E1F95B_AE72_4F5B_8867_2ABBD5147508_.wvu.FilterData" localSheetId="2" hidden="1">'VALORES PARA RESULTADOS'!$A$7:$W$19</definedName>
    <definedName name="Z_B0E1F95B_AE72_4F5B_8867_2ABBD5147508_.wvu.Rows" localSheetId="1" hidden="1">'DIRECCIONAMIENTO ESTRATEGICO'!$19:$140,'DIRECCIONAMIENTO ESTRATEGICO'!$151:$266</definedName>
    <definedName name="Z_B402B862_D6AF_46F4_9BE9_DFC2BCC34D41_.wvu.Cols" localSheetId="6" hidden="1">'CONTROL INTERNO'!$O:$P</definedName>
    <definedName name="Z_B402B862_D6AF_46F4_9BE9_DFC2BCC34D41_.wvu.FilterData" localSheetId="6" hidden="1">'CONTROL INTERNO'!$A$7:$W$12</definedName>
    <definedName name="Z_B402B862_D6AF_46F4_9BE9_DFC2BCC34D41_.wvu.FilterData" localSheetId="1" hidden="1">'DIRECCIONAMIENTO ESTRATEGICO'!$A$7:$Z$16</definedName>
    <definedName name="Z_B402B862_D6AF_46F4_9BE9_DFC2BCC34D41_.wvu.FilterData" localSheetId="3" hidden="1">'EVALUACIÓN DE RESULTADOS'!$A$7:$W$7</definedName>
    <definedName name="Z_B402B862_D6AF_46F4_9BE9_DFC2BCC34D41_.wvu.FilterData" localSheetId="4" hidden="1">'INFORMACIÓN Y COMUNICACIÓN'!$A$7:$W$17</definedName>
    <definedName name="Z_B402B862_D6AF_46F4_9BE9_DFC2BCC34D41_.wvu.FilterData" localSheetId="2" hidden="1">'VALORES PARA RESULTADOS'!$A$7:$W$19</definedName>
    <definedName name="Z_B402B862_D6AF_46F4_9BE9_DFC2BCC34D41_.wvu.Rows" localSheetId="1" hidden="1">'DIRECCIONAMIENTO ESTRATEGICO'!$19:$140,'DIRECCIONAMIENTO ESTRATEGICO'!$151:$266</definedName>
    <definedName name="Z_E37FFFD5_029E_4407_AA62_3BF0F3C109C4_.wvu.FilterData" localSheetId="2" hidden="1">'VALORES PARA RESULTADOS'!$A$7:$W$19</definedName>
  </definedNames>
  <calcPr calcId="181029"/>
  <customWorkbookViews>
    <customWorkbookView name="Cristhian Andres Rodriguez Diaz - Vista personalizada" guid="{B402B862-D6AF-46F4-9BE9-DFC2BCC34D41}" mergeInterval="0" personalView="1" maximized="1" xWindow="-8" yWindow="-8" windowWidth="1382" windowHeight="744" tabRatio="823" activeSheetId="2"/>
    <customWorkbookView name="Wilson Hortua - Vista personalizada" guid="{6C4A8B00-6425-4A3D-805A-72E6E5787537}" mergeInterval="0" personalView="1" maximized="1" xWindow="-8" yWindow="-8" windowWidth="1936" windowHeight="1056" tabRatio="823" activeSheetId="3"/>
    <customWorkbookView name="Xiomara Alexandra Muñoz Barrera - Vista personalizada" guid="{7DC20472-41A2-4228-BA17-DBC95DDF95CC}" mergeInterval="0" personalView="1" maximized="1" xWindow="-8" yWindow="-8" windowWidth="1936" windowHeight="1056" tabRatio="823" activeSheetId="3"/>
    <customWorkbookView name="Adriana Maria Guerrero Ladino - Vista personalizada" guid="{502EA425-00D5-4186-BCC0-E7ED7EAF3F06}" mergeInterval="0" personalView="1" maximized="1" xWindow="-8" yWindow="-8" windowWidth="1696" windowHeight="1026" tabRatio="823" activeSheetId="3"/>
    <customWorkbookView name="Liliana Andrea Brinez - Vista personalizada" guid="{B0E1F95B-AE72-4F5B-8867-2ABBD5147508}" mergeInterval="0" personalView="1" maximized="1" xWindow="-8" yWindow="-8" windowWidth="1382" windowHeight="744" tabRatio="823" activeSheetId="3"/>
    <customWorkbookView name="Cristhiam Fernando Ruiz Reyes - Vista personalizada" guid="{4D4DA5C4-87D7-4507-9A3A-E85A102C28F3}" mergeInterval="0" personalView="1" maximized="1" xWindow="-8" yWindow="-8" windowWidth="1696" windowHeight="1026" tabRatio="823" activeSheetId="1"/>
  </customWorkbookViews>
  <fileRecoveryPr autoRecover="0"/>
</workbook>
</file>

<file path=xl/calcChain.xml><?xml version="1.0" encoding="utf-8"?>
<calcChain xmlns="http://schemas.openxmlformats.org/spreadsheetml/2006/main">
  <c r="N122" i="2" l="1"/>
  <c r="N115" i="2" l="1"/>
  <c r="N114" i="2"/>
  <c r="N113" i="2"/>
  <c r="N112" i="2"/>
  <c r="N110" i="2"/>
  <c r="N105" i="2"/>
  <c r="N101" i="2"/>
  <c r="N97" i="2"/>
  <c r="N94" i="2"/>
  <c r="N92" i="2"/>
  <c r="N91" i="2"/>
  <c r="N88" i="2"/>
  <c r="N87" i="2"/>
  <c r="N83" i="2"/>
  <c r="D267" i="2" l="1"/>
  <c r="D175" i="2"/>
  <c r="D245" i="2" l="1"/>
  <c r="D238" i="2"/>
  <c r="D196" i="2"/>
  <c r="D183" i="2"/>
  <c r="D150" i="2"/>
  <c r="D139" i="2"/>
  <c r="D129" i="2"/>
  <c r="D116" i="2"/>
  <c r="D77" i="2"/>
  <c r="D15" i="2" l="1"/>
</calcChain>
</file>

<file path=xl/sharedStrings.xml><?xml version="1.0" encoding="utf-8"?>
<sst xmlns="http://schemas.openxmlformats.org/spreadsheetml/2006/main" count="1953" uniqueCount="934">
  <si>
    <t>FECHA DE INICIO</t>
  </si>
  <si>
    <t>FECHA FINAL</t>
  </si>
  <si>
    <t>FECHA DE EJECUCIÓN</t>
  </si>
  <si>
    <t>RECURSOS REQUERIDOS</t>
  </si>
  <si>
    <t>FÍSICOS Y HUMANOS</t>
  </si>
  <si>
    <t>OBJETIVO ESTRATÉGICO</t>
  </si>
  <si>
    <t>SI ES INVERSIÓN, NOMBRE DEL PROYECTO</t>
  </si>
  <si>
    <t>PRESUPUESTO ASIGNADO FUNCIONAMIENTO (EN PESOS)</t>
  </si>
  <si>
    <t>PRESUPUESTO ASIGNADO INVERSIÓN (EN PESOS)</t>
  </si>
  <si>
    <t>FINANCIEROS APORTADOS POR OTRAS ENTIDADES Y POR GESTIONAR (EN PESOS)</t>
  </si>
  <si>
    <t>META</t>
  </si>
  <si>
    <t>UNIDAD DE MEDIDA</t>
  </si>
  <si>
    <t>PERTENECE AL TABLERO DE LA MINISTRA</t>
  </si>
  <si>
    <t>DIMENSION O EJE MIPG</t>
  </si>
  <si>
    <t>PROGRAMA</t>
  </si>
  <si>
    <t xml:space="preserve"> INDICADOR DE PRODUCTO </t>
  </si>
  <si>
    <t xml:space="preserve">Direccionamiento estratégico y planeación </t>
  </si>
  <si>
    <t xml:space="preserve">ACTIVIDADES  </t>
  </si>
  <si>
    <t>Mejorar los resultados en lenguajes, ciencias y matemáticas, medidos por pruebas estandarizadas</t>
  </si>
  <si>
    <t>Brindar acceso con calidad a la educación superior</t>
  </si>
  <si>
    <t>Transformar y fortalecer la gestión y la cultura institucional</t>
  </si>
  <si>
    <t>ASISTENCIA A COMUNIDADES INDIGENAS A TRAVES DEL FONDO DE CREDITOS CONDONABLES ALVARO ULCUE - PNR REGION NACIONAL - ICETEX</t>
  </si>
  <si>
    <t>CREDITO EDUCATIVO PARA SOSTENIMIENTO DIRIGIDO A PROFESIONALES QUE CURSEN ESPECIALIZACIONES EN EL AREA DE SALUD -ICETEX.</t>
  </si>
  <si>
    <t>MEJORAMIENTO DE LA CALIDAD DE LA EDUCACION PREESCOLAR, BASICA Y MEDIA.</t>
  </si>
  <si>
    <t>ASISTENCIA TECNICA Y ASESORIA PARA EL FORTALECIMIENTO DE LOS PROCESOS DE PLANEACION, DESCENTRALIZACION Y REORGANIZACION DEL SECTOR EDUCATIVO.</t>
  </si>
  <si>
    <t>AMPLIACION DE LA COBERTURA EN LA EDUCACION SUPERIOR</t>
  </si>
  <si>
    <t>MEJORAMIENTO DE LA CALIDAD DE LA EDUCACION SUPERIOR NACIONAL</t>
  </si>
  <si>
    <t>MEJORAMIENTO EN INFRAESTRUCTURA Y DOTACION DE INSTITUCIONES DE EDUCACION BASICA Y MEDIA. LEY 21 DE 1982.</t>
  </si>
  <si>
    <t>IMPLANTACION DE UN PROGRAMA PARA LA TRANSFORMACION DE LA EDUCACION TECNICA Y TECNOLOGICA EN COLOMBIA</t>
  </si>
  <si>
    <t>MODERNIZAR EL SECTOR EDUCATIVO NACIONAL</t>
  </si>
  <si>
    <t>CREDITO DE TRANSFERENCIA DE TECNOLOGIA PARA PRODUCCION Y DISTRIBUCION DE CONTENIDOS EN EDUCACION BASICA Y SUPERIOR EN COLOMBIA</t>
  </si>
  <si>
    <t>FOMENTAR LA PERTINENCIA DE LA EDUCACION PREESCOLAR, BASICA Y MEDIA EN COLOMBIA</t>
  </si>
  <si>
    <t>FORTALECIMIENTO DE LA COBERTURA CON CALIDAD PARA EL SECTOR EDUCATIVO RURAL. FASE II - BANCO MUNDIAL. REGION NACIONAL</t>
  </si>
  <si>
    <t>ASISTENCIA A COMUNIDADES NEGRAS A TRAVES DE CREDITOS CONDONABLES PARA ESTUDIO DE PREGRADO Y POSTGRADO EN EL PAIS Y EN EL EXTERIOR -ICETEX</t>
  </si>
  <si>
    <t>IMPLANTACION APOYO A MEJORES BACHILLERES DEL PAIS ART 99 LEY 115 DE 1994 ANDRES BELLO -ICETEX.</t>
  </si>
  <si>
    <t>APOYO PARA EL FORTALECIMIENTO DEL CRÉDITO EDUCATIVO DEL ICETEX A NIVEL NACIONAL</t>
  </si>
  <si>
    <t>MEJORAMIENTO DE LA CALIDAD DE LA EDUCACION INICIAL PARA LA PRIMERA INFANCIA EN EL MARCO DE UNA ATENCION INTEGRAL EN COLOMBIA</t>
  </si>
  <si>
    <t>IMPLANTACIÓN ACCESO A LA EDUCACIÓN SUPERIOR EN COLOMBIA A TRAVÉS DE LAS DIFERENTES LINEAS DE CRÉDITO EDUCATIVO DEL ICETEX NACIONAL</t>
  </si>
  <si>
    <t>ASESORIA A LAS SECRETARIAS DE EDUCACIÓN CERTIFICADAS E INSTITUCIONES DE EDUCACIÓN PARA EL TRABAJO EN LA APLICACIÓN DE ESTÁNDARES DE CALIDAD DE PROGRAMAS E INSTITUCIONES EN COLOMBIA</t>
  </si>
  <si>
    <t>FORTALECIMIENTO DEL MODELO DE GESTIÓN EN LOS DIFERENTES NIVELES DEL SISTEMA EDUCATIVO EN COLOMBIA</t>
  </si>
  <si>
    <t>MEJORAMIENTO DE LAS OPORTUNIDADES Y REALIZACIONES EN ACCESO Y PERMANENCIA PARA DISMINUIR LAS BRECHAS ENTRE ZONAS RURAL-URBANA, POBLACIONES VULNERABLES Y DIVERSAS Y POR REGIONES. NACIONAL</t>
  </si>
  <si>
    <t>IMPLEMENTACIÓN DEL FONDO PARA EL ACCESO Y LA PERMANENCIA DE LA POBLACIÓN VÍCTIMA EN EDUCACIÓN SUPERIOR EN COLOMBIA</t>
  </si>
  <si>
    <t>APOYO PARA EL FORTALECIMIENTO DE LA CALIDAD DOCENTE - ICETEX NACIONAL</t>
  </si>
  <si>
    <t>APOYO A LA PERMANENCIA Y LA CALIDAD DE LOS ESTUDIANTES DE EDUCACIÓN SUPERIOR - ICETEX NACIONAL</t>
  </si>
  <si>
    <t>ASISTENCIA TÉCNICA A LAS ENTIDADES TERRITORIALES PARA EL ACCESO Y LA PERMANENCIA DE LOS ESTUDIANTES Y ADULTOS VÍCTIMAS DE LA VIOLENCIA EN COLOMBIA</t>
  </si>
  <si>
    <t>FORTALECIMIENTO DE LA EDUCACIÓN MEDIA Y TRÁNSITO A LA EDUCACIÓN TERCIARIA EN COLOMBIA</t>
  </si>
  <si>
    <t>IMPLEMENTACIÓN DEL PROGRAMA DE ALIMENTACIÓN ESCOLAR EN COLOMBIA</t>
  </si>
  <si>
    <t>MEJORAMIENTO DE LA EFICIENCIA Y EFICACIA DEL SISTEMA DE ASEGURAMIENTO DE LA CALIDAD DE LA EDUCACION SUPERIOR Y DE LA ETDH EN COLOMBIA</t>
  </si>
  <si>
    <t>FORTALECIMIENTO DE LA POLÍTICA PÚBLICA DE EDUCACIÓN INICIAL EN COLOMBIA</t>
  </si>
  <si>
    <t>CONSTRUCCIÓN AMPLIACIÓN, MEJORAMIENTO Y DOTACIÓN DE INFRAESTRUCTURA EDUCATIVA EN NIVELES DE PREESCOLAR, BASICA Y MEDIA A NIVEL NACIONAL</t>
  </si>
  <si>
    <t>FORTALECIMIENTO DE LA GESTIÓN SECTORIAL Y LA CAPACIDAD INSTITUCIONAL EN COLOMBIA</t>
  </si>
  <si>
    <t>APOYO PARA FOMENTAR EL ACCESO CON CALIDAD A LA EDUCACIÓN SUPERIOR A TRAVES DE INCENTIVOS A LA DEMANDA EN COLOMBIA</t>
  </si>
  <si>
    <t>FORTALECIMIENTO PARA EL ACCESO Y LA PERMANENCIA EN LA EDUCACIÓN SUPERIOR CON CALIDAD EN COLOMBIA</t>
  </si>
  <si>
    <t>ASISTENCIA Y ASESORÍA PARA LA DESCENTRALIZACIÓN, REORGANIZACIÓN Y APLICACIÓN DEL ENFOQUE DIFERENCIAL EN EL SECTOR EDUCATIVO NACIONAL</t>
  </si>
  <si>
    <t>ACCESO CON PERMANENCIA EN LA EDUCACION PREESCOLAR, BÁSICA Y MEDIA PARA LOS NIÑOS, NIÑAS ADOLESCENTES, JOVENES Y ADULTOS VÍCTIMAS DEL CONFLICTO, EN SITUACIONES DE RIESGO Y/O EMERGENCIA</t>
  </si>
  <si>
    <t>FORTALECIMIENTO DE LA PLANEACIÓN, SISTEMAS DE INFORMACIÓN, SEGUIMIENTO, ASIGNACIÓN PRESUPUESTAL E INVESTIGACIÓN PARA EL SECTOR EDUCATIV NACIONAL</t>
  </si>
  <si>
    <t>IMPLEMENTACIÓN DE ESTRATEGIAS DE ACCESO Y PERMANENCIA EN LA EDUCACIÓN PREESCOLAR, BÁSICA Y MEDIA PARA LA POBLACIÓN VULNERABLE A NIVEL NACIONAL</t>
  </si>
  <si>
    <t>Presupuesto de Funcionamiento</t>
  </si>
  <si>
    <t>Gestión con valores para Resultados</t>
  </si>
  <si>
    <t xml:space="preserve">Evaluación de Resultados </t>
  </si>
  <si>
    <t xml:space="preserve">Talento Humano </t>
  </si>
  <si>
    <t xml:space="preserve">Información y Comunicación </t>
  </si>
  <si>
    <t xml:space="preserve">Gestión del Conocimiento y la Innovación </t>
  </si>
  <si>
    <t>Control Interno</t>
  </si>
  <si>
    <t xml:space="preserve">%
Proyectado </t>
  </si>
  <si>
    <t>Indicador de Producto</t>
  </si>
  <si>
    <t>Peso del Indicador dentro del Programa</t>
  </si>
  <si>
    <t>Unidad de Medida</t>
  </si>
  <si>
    <t>Meta</t>
  </si>
  <si>
    <t>Actividades</t>
  </si>
  <si>
    <t>Fecha de Ejecución</t>
  </si>
  <si>
    <t>Inicio
DD/MM/AAAA</t>
  </si>
  <si>
    <t>Final DD/MM/AAAA</t>
  </si>
  <si>
    <t>Otro</t>
  </si>
  <si>
    <t>Componente</t>
  </si>
  <si>
    <t>I TRIMESTRE</t>
  </si>
  <si>
    <t>II TRIMESTRE</t>
  </si>
  <si>
    <t>III TRIMESTRE</t>
  </si>
  <si>
    <t>IV TRIMESTRE</t>
  </si>
  <si>
    <t>Programación Actividades</t>
  </si>
  <si>
    <t>Planeación Institucional</t>
  </si>
  <si>
    <t>Política de gestión presupuestal y eficiencia del gasto público</t>
  </si>
  <si>
    <t>Ventanilla hacia adentro</t>
  </si>
  <si>
    <t>Formular y ejecutar Plan de trabajo para dar cumplimiento a los requisitos de seguridad digital para la entidad en función de los lineamiento de Min Tic para el efecto.</t>
  </si>
  <si>
    <t>Realizar el plan de trabajo orientado a dar cumplimiento a los requisitos  y procedimientos de defensa judicial, control normativo , conceptualización jurídica, cobro coactivo y demás actividades de defensa jurídica del Estado.</t>
  </si>
  <si>
    <t>Ventanilla hacia afuera</t>
  </si>
  <si>
    <t>Medir el nivel de satisfacción de los ciudadanos con relación a los trámites y servicios que ofrece a Entidad Adscrita y/o Vinculada.</t>
  </si>
  <si>
    <t>Formular y monitorear el plan de racionalización de trámites</t>
  </si>
  <si>
    <t>Gestión Estratégica del Talento Humano</t>
  </si>
  <si>
    <t>Integridad</t>
  </si>
  <si>
    <t>Elaborar y hacer seguimiento al plan de trabajo de la entidad para fortalecer la constitución de alianzas orientadas al fortalecimiento de los fines Misionales de la entidad.</t>
  </si>
  <si>
    <t>Gestión de la información y comunicación</t>
  </si>
  <si>
    <t>Desarrollar una iniciativa de de innovación abierta en la entidad.</t>
  </si>
  <si>
    <t>Realizar oportunamente el registro y reporte de novedades y Hojas de vida vinculadas en el SIGEP</t>
  </si>
  <si>
    <t>Formular y ejecutar el Plan de trabajo para el fortalecimiento y cumplimiento de requisitos normativos del  Sistema de gestión documental, acorde con las directrices del Archivo General de la Nación.</t>
  </si>
  <si>
    <t>Gestión Documental</t>
  </si>
  <si>
    <t xml:space="preserve"> Gestión del Conocimiento y la Innovación</t>
  </si>
  <si>
    <t>Seguimiento y evaluación del desempeño institucional</t>
  </si>
  <si>
    <t>Formular y desarrollar el Programa Anual de Auditoria para evaluar la gestión institucional.</t>
  </si>
  <si>
    <t>Dimensión o Eje Transversal</t>
  </si>
  <si>
    <t>Nivel de ejecución del plan de acción institucional</t>
  </si>
  <si>
    <t>Porcentaje</t>
  </si>
  <si>
    <t>31/12/2018</t>
  </si>
  <si>
    <t>Desarrollar una iniciativa orientada a fomentar la cultura de la educación en derechos humanos, paz y derecho humanitario</t>
  </si>
  <si>
    <t>Formular o actualizar la caracterización de ciudadanos, usuarios o grupos de interés con los cuales interactúa la entidad, con el fin de fortalecer la atención de sus necesidades, trámites y procesos.</t>
  </si>
  <si>
    <t>Dar cumplimiento en los tiempos establecidos para compromisos, obligaciones y pagos.</t>
  </si>
  <si>
    <t>Iniciativa desarrollada</t>
  </si>
  <si>
    <t>Numérico</t>
  </si>
  <si>
    <t>Caracterización formulada o actualizada</t>
  </si>
  <si>
    <t>30/09/2018</t>
  </si>
  <si>
    <t>Diagnóstico realizado</t>
  </si>
  <si>
    <t>Porcentaje de cumplimiento en el pago a compromisos</t>
  </si>
  <si>
    <t>Porcentaje de proyectos ajustados</t>
  </si>
  <si>
    <t>30/03/2018</t>
  </si>
  <si>
    <t>Formular o ajustar el 100% de los proyectos de inversión de  la Entidad Adscrita y/o Vinculada  a la estructura de cadena de valor de los programas presupuestales 2019</t>
  </si>
  <si>
    <t>pocentaje</t>
  </si>
  <si>
    <t>Elaborar la estrategia y herramientas de seguimiento a planes programas y proyectos de la entidad a nivel estrategico táctico y operativo</t>
  </si>
  <si>
    <t>Autodiagnostico FURAG II</t>
  </si>
  <si>
    <t>Realizar el seguimiento y la evaluación al cumplimiento de las metas o el uso de recursos de acuerdo a la planeación institucional, asi como garantizar la toma de decisiones</t>
  </si>
  <si>
    <t>Porcentaje de cumplimiento en los informes de evaluación de riesgos por control interno</t>
  </si>
  <si>
    <t>Realizar evaluación de la gestión de riesgos en la entidad como insumo para la toma de decisiones</t>
  </si>
  <si>
    <t>porcentaje de cumplimiento en reportes externo a nivel nación y sector</t>
  </si>
  <si>
    <t>Asegurar que se reporte en aplicativo Nacional y sectorial la información requerida (SINERGIA, SPI, entre otros)</t>
  </si>
  <si>
    <t xml:space="preserve">Porcentaje de implementación del Modelo Integrado de Planeación II por entidad </t>
  </si>
  <si>
    <t>Realizar la ejecución presupuestal de la entidad realizando los ajustes a los que haya lugar.</t>
  </si>
  <si>
    <t>Realizar la contratación a través  del SECOP II</t>
  </si>
  <si>
    <t xml:space="preserve">Formular y ejecutar el plan de trabajo con los componentes definidos en el numeral 3.2.3.3. del Manual Operativo Sistema de Gestión Mipg para el desarrollo de actividades de gestión ambiental de la entidad. </t>
  </si>
  <si>
    <t>Diseñar  e implementar estrategia de participación ciudadana</t>
  </si>
  <si>
    <t>Porcentaje de cumplimiento en la implementación de estrategia y herramientas para realizar el seguimiento y evaluación del desempeño institucional</t>
  </si>
  <si>
    <t xml:space="preserve">Porcentaje
Proyectado </t>
  </si>
  <si>
    <t>Porcentaje Ejecución Presupuestal</t>
  </si>
  <si>
    <t>Diseñar e implementar el 100Porcentaje la estrategia de rendición de cuentas</t>
  </si>
  <si>
    <t>Porcentaje de cumplimiento del plan de fortalecimiento institucional para el Sistema de Gestión de la entidad</t>
  </si>
  <si>
    <t>Porcentaje de cumplimiento del plan de implementación y estrategia gobierno digital y los cuatro ejes que lo comprenden</t>
  </si>
  <si>
    <t>Porcentaje de cumplimiento del plan de implementación de la estrategia seguridad digital</t>
  </si>
  <si>
    <t xml:space="preserve">Porcentaje de cumplimiento del plan de trabajo de requisitos, procedimientos de defensa judicial, control normativo, conceptualización jurídica, cobro coactivo y demás actividades de defensa jurídica del Estado. </t>
  </si>
  <si>
    <t>Porcentaje de Contratación realizada en el SECOP II</t>
  </si>
  <si>
    <t xml:space="preserve">Porcentaje de cumplimiento del plan de trabajo de actividades de gestión ambiental. </t>
  </si>
  <si>
    <t xml:space="preserve">Porcentaje de Implementación de la herramienta de evaluación de percepción de los ciudadanos </t>
  </si>
  <si>
    <t>Porcentaje de cumplimiento del Plan de Racionalización de Trámites</t>
  </si>
  <si>
    <t>Porcentaje de cumplimiento del Plan de Participación Ciudadana</t>
  </si>
  <si>
    <t>Porcentaje de cumplimiento de actividades de Rendición de Cuentas</t>
  </si>
  <si>
    <t xml:space="preserve">Porcentaje de cumplimiento del plan de trabajo de fortalecimiento de constitución de alianzas orientadas a fortalecimiento de los fines  actividades de alianzas </t>
  </si>
  <si>
    <t>Plan de trabajo elaborado y publicado</t>
  </si>
  <si>
    <t xml:space="preserve">Procentaje de ejecución del plan </t>
  </si>
  <si>
    <t>Numero de informes de PQRSD publicados</t>
  </si>
  <si>
    <t>Registrar, clasificar y realizar seguimiento la atención de PQRSD realizadas por los grupos de valor y las partes interesadas</t>
  </si>
  <si>
    <t>Procentaje de información publicada de acuerdo con el cronograma establecido</t>
  </si>
  <si>
    <t>Realizar programación de la actualización de la información institucional derivada del cumplimiento de la Ley 1712 de 2014. Decreto 103 de 2015 y Resolución 3564 de 2015.</t>
  </si>
  <si>
    <t>No. de iniciativas de innovación abierta implementadas</t>
  </si>
  <si>
    <t>Procentaje de HV cargadas en el SIGEP</t>
  </si>
  <si>
    <t>1 documento con la metodología/procedimiento(s) y la estrategia definidos al interior de cada entidad</t>
  </si>
  <si>
    <t>Definir  o ajustar la  metodología/procedimiento(s) y la estrategia en cada entidad para la gestión del conocimiento  como parte de la implementación del MIPG V2</t>
  </si>
  <si>
    <t>100% del plan de trabajo ejecutado</t>
  </si>
  <si>
    <t>Definir y ejecutar un plan de trabajo a través del cual se desarrolle una estrategia de aprendizaje organizacional en cada entidad para la gestión del conocimiento  en la que se incorporen los ejes de: generación y producción del conocimiento, cultura de compartir y difundir, herramientas para uso y apropiación, analítica institucional</t>
  </si>
  <si>
    <t>% de cumplimiento definición y ejecución plan de trabajo</t>
  </si>
  <si>
    <t xml:space="preserve">Cumplimiento Plan Estrategico TH </t>
  </si>
  <si>
    <t>01/0172018</t>
  </si>
  <si>
    <t xml:space="preserve">30/032018 </t>
  </si>
  <si>
    <t xml:space="preserve">Poblacion Caracterizada </t>
  </si>
  <si>
    <t>100 % Población Caracterizada</t>
  </si>
  <si>
    <t xml:space="preserve">
Realizado el diagnostico de la población al 100% </t>
  </si>
  <si>
    <t xml:space="preserve">Implementación SG- SST </t>
  </si>
  <si>
    <t xml:space="preserve">Fortalecimiento y desarrollo del Talento Humano </t>
  </si>
  <si>
    <t xml:space="preserve">Cumplimiento plan Ambiente y Cultura  Laboral </t>
  </si>
  <si>
    <t xml:space="preserve">Cumplimiento  Plan Implementación Código de Integridad </t>
  </si>
  <si>
    <t>Númerico</t>
  </si>
  <si>
    <t>Programa Anual de Auditoría</t>
  </si>
  <si>
    <t xml:space="preserve">Plan de Mejoramiento </t>
  </si>
  <si>
    <t>Cumplimiento plan de trabajo de Vinculación, Desarrollo Y Crecimiento Y Desvinculación   Laboral</t>
  </si>
  <si>
    <t>Porcentaje de presentación de informes en comités o comité de gestión y desempeño institucional</t>
  </si>
  <si>
    <t>Realizar, ejecutar y hacer seguimiento a la estrategia de comunicación externa e interna para  visibilizar la gestión institucional  (ciudadanos, proveedores, contratistas, organismos de control, fuentes de financiación, colaboradores y otros organismos).</t>
  </si>
  <si>
    <t>Presupuesto programado</t>
  </si>
  <si>
    <t xml:space="preserve">Estrategia de comunicaciones elaborada </t>
  </si>
  <si>
    <t>Porcentaje de ejecución de la estrategia</t>
  </si>
  <si>
    <t xml:space="preserve">PLAN MISIONAL Y DE GOBIERNO </t>
  </si>
  <si>
    <t>Final 
DD/MM/AAAA</t>
  </si>
  <si>
    <t>MEN</t>
  </si>
  <si>
    <t>Direccionamiento Estrategico</t>
  </si>
  <si>
    <t>Gestión Misional y de Gobierno</t>
  </si>
  <si>
    <t xml:space="preserve">Acompañar a las Secretarías de Educación Certificadas en el seguimiento pedagógico a sus Establecimientos Educativos </t>
  </si>
  <si>
    <t>Mejorar la Calidad de la educación en los niveles Preescolar, Básica y Media</t>
  </si>
  <si>
    <t>Asistentes nativos extranjeros en procesos de co-enseñanza con docentes de inglés del sector oficial 2.1.6.1</t>
  </si>
  <si>
    <t>Aulas ampliadas o mejoradas en zonas urbanas o rurales</t>
  </si>
  <si>
    <t xml:space="preserve">Incrementar y mejorar la infraestructura educativa para los niveles de educación  preescolar, básica y media en zonas urbana y rural del territorio nacional. </t>
  </si>
  <si>
    <t xml:space="preserve">Aulas nuevas construidas en zonas urbanas o rurales </t>
  </si>
  <si>
    <t>Capacitaciones a Formadores y Tutores para acompañar a EE de bajo de desempeño</t>
  </si>
  <si>
    <t xml:space="preserve">Complementos alimentarios entregados.  </t>
  </si>
  <si>
    <t>Contribuir con el acceso y la permanencia escolar de los niños, niñas y adolescentes en edad escolar, registrados en la matricula oficial.</t>
  </si>
  <si>
    <t>Componentes ejecutados del Plan de Asistencia Técnica de la Subdirección de Fortalecimiento, en relación con las 95 ETC.</t>
  </si>
  <si>
    <t>Fortalecer la capacidad de gestión de las secretarías de educación,  los establecimientos educativos, y la política educativa para grupos étnicos.</t>
  </si>
  <si>
    <t xml:space="preserve">Educadores formados con competencias comunicativas </t>
  </si>
  <si>
    <t xml:space="preserve">Entidades territoriales certificadas que han implementado la política de bienestar </t>
  </si>
  <si>
    <t>Establecimientos Educativos con materiales de inglés distribuidos</t>
  </si>
  <si>
    <t xml:space="preserve">Estudiantes que participan de estrategias de seguimiento periódico de los aprendizajes </t>
  </si>
  <si>
    <t>Estudiantes que participan en las campañas e iniciativas para el fomento de competencias comunicativas 2.1.2.2</t>
  </si>
  <si>
    <t>Estudiantes que se presentan en la plataforma Supérate con el Saber</t>
  </si>
  <si>
    <t>Evento Central Foro Educativo Nacional realizado</t>
  </si>
  <si>
    <t>Formación a docentes de Establecimientos Educativos de bajo desempeño</t>
  </si>
  <si>
    <t xml:space="preserve">Formación a Docentes de Preescolar, básica y media </t>
  </si>
  <si>
    <t>Índice Sintético de Calidad construido y reportes escolares para las IE y las SE producidos y divulgados</t>
  </si>
  <si>
    <t>Mejorar la gestión académica, administrativa,  financiera y relacional en los establecimientos educativos a través del fortalecimiento de la capacidad institucional de las Entidades Territoriales Certificadas y de las competencias comportamentales y funcionales de los directivos docentes en torno a un modelo de gestión institucional.</t>
  </si>
  <si>
    <t xml:space="preserve">Informe de asistencia técnica por Entidad Territorial Certificada consolidado </t>
  </si>
  <si>
    <t>Material educativo para los  EE del Programa Todos a Aprender y Jornada Única</t>
  </si>
  <si>
    <t>Modelo de prestación oficial del servicio implementado en entidades territoriales</t>
  </si>
  <si>
    <t xml:space="preserve">Dotar a las entidades territoriales y los prestadores del servicio  de instrumentos y estrategias de política pública en educación inicial
</t>
  </si>
  <si>
    <t xml:space="preserve">Niños, niñas, adolescentes y jóvenes víctimas  atendidos con Modelos Educativos Flexibles </t>
  </si>
  <si>
    <t>Incrementar el acceso y  la  permanencia en la educación preescolar, básica y media de los niños, niñas adolescentes, jóvenes y adultos  víctimas del conflicto armado interno en situaciones de riesgo y/o emergencia.</t>
  </si>
  <si>
    <t xml:space="preserve">Nuevos jóvenes y adultos mayores de 15 años alfabetizados </t>
  </si>
  <si>
    <t>Plan estratégico de comunicaciones y actividades de promoción y divulgación del PAE ejecutado</t>
  </si>
  <si>
    <t xml:space="preserve">Proyectos de infraestructura educativa desarrollados                                                                                                                                                                                                                                                                                                                         </t>
  </si>
  <si>
    <t>Secretarias de Educación que conocen y desarrollan la estrategia nacional para la excelencia del talento humano</t>
  </si>
  <si>
    <t>Sedes educativas dotadas de material educativo por parte de los programas de la Dirección de Calidad en 2018</t>
  </si>
  <si>
    <t xml:space="preserve">Servicios de asistencia técnica a Entidades territoriales certificadas para la implementación de planes de educación, que permiten la atención de la población del medio rural y víctima  
</t>
  </si>
  <si>
    <t xml:space="preserve">Servicios de asistencia técnica a las Secretarías de Educación para la formulación de Planes de Acción que permitan la atención  educativa a población vulnerable y víctima del conflicto armado. </t>
  </si>
  <si>
    <t>Servicios de asistencia técnica y monitoreo a Secretarías de Educación de Entidades Territoriales  Certificadas, en estrategias de acceso y permanencia realizadas. 3.1.1</t>
  </si>
  <si>
    <t>Sistema de gestión de la calidad parametrizado para Entidades Territoriales</t>
  </si>
  <si>
    <t xml:space="preserve">Adjudicación de crédito educativo para Posgrado en Derecho Internacional </t>
  </si>
  <si>
    <t>Adjudicación de crédito educativo para Posgrado en Derecho Internacional Humanitario - Alfonso López Michelsen. 5.4.5.2</t>
  </si>
  <si>
    <t xml:space="preserve">Adjudicación de nuevos créditos condonables a población indígena </t>
  </si>
  <si>
    <t>Adjudicación de nuevos créditos condonables a población indígena 5.4.2.6</t>
  </si>
  <si>
    <t xml:space="preserve">Adjudicar nuevos créditos a población víctima (Matrícula, sostenimiento y permanencia) </t>
  </si>
  <si>
    <t>Adjudicar nuevos créditos a población víctima (Matrícula, sostenimiento y permanencia) 5.4.3.1</t>
  </si>
  <si>
    <t xml:space="preserve">Créditos adjudicados en todas las lìneas </t>
  </si>
  <si>
    <t>Créditos adjudicados en todas las lìneas 5.4.7.1</t>
  </si>
  <si>
    <t xml:space="preserve">Créditos condonables adjudicados a poblacion en condición de discapacidad </t>
  </si>
  <si>
    <t>Créditos condonables adjudicados a poblacion en condición de discapacidad 5.4.2.5</t>
  </si>
  <si>
    <t xml:space="preserve">Créditos condonables adjudicados para población afrodescendiente </t>
  </si>
  <si>
    <t>Créditos condonables adjudicados para población afrodescendiente 5.4.2.8</t>
  </si>
  <si>
    <t xml:space="preserve">Créditos condonables para población ROM </t>
  </si>
  <si>
    <t>Créditos condonables para población ROM 5.4.2.10</t>
  </si>
  <si>
    <t>Créditos condonables renovados a afrosdescendientes</t>
  </si>
  <si>
    <t>Créditos condonables renovados a afrosdescendientes  5.4.2.9</t>
  </si>
  <si>
    <t xml:space="preserve">Créditos educativos adjudicados posgrado para maestros </t>
  </si>
  <si>
    <t>Créditos educativos adjudicados posgrado para maestros 5.4.8.1</t>
  </si>
  <si>
    <t xml:space="preserve">Créditos educativos condonados por buenos resultados en las pruebas Saber Pro </t>
  </si>
  <si>
    <t>Créditos educativos condonados por buenos resultados en las pruebas Saber Pro 5.4.9.1</t>
  </si>
  <si>
    <t>Créditos educativos renovados a Médicos para realizar especializaciones en salud 5.4.4.2</t>
  </si>
  <si>
    <t xml:space="preserve">Créditos educativos renovados en todas las lìneas </t>
  </si>
  <si>
    <t>Créditos educativos renovados en todas las lìneas 5.4.7.2</t>
  </si>
  <si>
    <t xml:space="preserve">Créditos educativos renovados posgrado para maestros </t>
  </si>
  <si>
    <t>Créditos educativos renovados posgrado para maestros 5.4.8.2</t>
  </si>
  <si>
    <t xml:space="preserve">Estrategia de acompañamiento a IES para el mejoramiento de sus condiciones de calidad implementada </t>
  </si>
  <si>
    <t>Estrategia de acompañamiento a IES para el mejoramiento de sus condiciones de calidad implementada 5.1.2.1</t>
  </si>
  <si>
    <t xml:space="preserve">Estrategias para la formulación, monitoreo y evaluación de la información de educación superior y su articulación con otros sectores implementadas </t>
  </si>
  <si>
    <t>Estrategias para la formulación, monitoreo y evaluación de la información de educación superior y su articulación con otros sectores implementadas 5.1.4.2</t>
  </si>
  <si>
    <t>Nuevas becas de la convocatoria del 0,1% de los mejores Saber Pro 5.4.5.1</t>
  </si>
  <si>
    <t>Recursos invertidos para disminución de tasa de interés de créditos en etapa de amortización de beneficiarios de estratos 1, 2 y 3 revisar si el compromiso está en cantidad de recursos y no en número o % de créditos a los que se les reduce la tasa de interés-</t>
  </si>
  <si>
    <t xml:space="preserve">Renovar créditos condonables a la población indígena </t>
  </si>
  <si>
    <t>Renovar créditos condonables a la población indígena 5.4.2.7</t>
  </si>
  <si>
    <t xml:space="preserve">Servicios de acompañamiento a las IES en los procesos de aseguramiento y mejoramiento de la calidad para la Educación Superior. </t>
  </si>
  <si>
    <t>Servicios de acompañamiento a las IES en los procesos de aseguramiento y mejoramiento de la calidad para la Educación Superior. 4.1.1.4</t>
  </si>
  <si>
    <t xml:space="preserve">Solicitudes de Acreditación atendidas </t>
  </si>
  <si>
    <t>Solicitudes de Acreditación atendidas 4.1.1.2</t>
  </si>
  <si>
    <t>Subsidios de sostenimiento adjudicados a grupos focalizados por SISBEN (Incluye Subsidios de sostenimiento  y condonación del 25% sobre l crédito educativo)</t>
  </si>
  <si>
    <t>Subsidios de sostenimiento adjudicados a grupos focalizados por SISBEN (Incluye Subsidios de sostenimiento  y condonación del 25% sobre el crédito educativo)</t>
  </si>
  <si>
    <t xml:space="preserve">Subsidios de sostenimiento adjudicados a grupos focalizados por SISBEN </t>
  </si>
  <si>
    <t>Subsidios de sostenimiento adjudicados a grupos focalizados por SISBEN 5.4.2.1</t>
  </si>
  <si>
    <t xml:space="preserve">Contenidos educativos digitales, plataformas educativas y servicios del Portal consultados  </t>
  </si>
  <si>
    <t>Fortalecer  la gestión sectorial y la capacidad institucional para mejorar la calidad educativa del País</t>
  </si>
  <si>
    <t>Créditos-Beca "Ser Pilo Paga" educativos adjudicados pregrado</t>
  </si>
  <si>
    <t>Créditos-Beca "Ser Pilo Paga" educativos adjudicados pregrado 5.4.6.2</t>
  </si>
  <si>
    <t>ICETEX</t>
  </si>
  <si>
    <t>Nuevos créditos a población víctima (Matrícula, sostenimiento y permanencia)</t>
  </si>
  <si>
    <t>nuevos créditos para la poblacion victima</t>
  </si>
  <si>
    <t>Adjudicar nuevos créditos para la poblacion victima</t>
  </si>
  <si>
    <t>Adjudicar nuevos creditos para Sostenimiento a la poblacion victima</t>
  </si>
  <si>
    <t>Adjudicar nuevos creditos para Permanencia a la poblacion victima</t>
  </si>
  <si>
    <t>Renovar Creditos</t>
  </si>
  <si>
    <t>Subsidios de sostenimiento adjudicados a grupos focalizados por SISBEN</t>
  </si>
  <si>
    <t>Subsidios adjudicados</t>
  </si>
  <si>
    <t>Adjudicar Subsidios</t>
  </si>
  <si>
    <t>Subsidios de sostenimiento renovados a grupos focalizados por Sisbén - Condonación del 25% sobre el crédito educativo</t>
  </si>
  <si>
    <t>Subsidios renovados</t>
  </si>
  <si>
    <t>Renovar Subsidios</t>
  </si>
  <si>
    <t>Créditos condonables adjudicados a población en condición de discapacidad</t>
  </si>
  <si>
    <t>Creditos Condonables adjudicados</t>
  </si>
  <si>
    <t>Adjudicar Creditos Condonables</t>
  </si>
  <si>
    <t>Renovar créditos condonables</t>
  </si>
  <si>
    <t>Adjudicación de nuevos créditos condonables a población indígena</t>
  </si>
  <si>
    <t>Adjudicar nuevos créditos Condonables</t>
  </si>
  <si>
    <t>Renovar créditos condonables a la población indígena</t>
  </si>
  <si>
    <t>créditos Condonables renovados</t>
  </si>
  <si>
    <t>Renovar créditos Condonables</t>
  </si>
  <si>
    <t>Créditos condonables adjudicados para población afrodescendiente</t>
  </si>
  <si>
    <t>Adjudicar nuevos créditos</t>
  </si>
  <si>
    <t>Créditos condonables renovados a afrodescendientes</t>
  </si>
  <si>
    <t>Renovar nuevos créditos</t>
  </si>
  <si>
    <t>Créditos condonables para población ROM</t>
  </si>
  <si>
    <t>Condonación del 25% de la matricula a los estudiantes de educacion superior desde 2011</t>
  </si>
  <si>
    <t>Créditos condonados</t>
  </si>
  <si>
    <t>Condonar el 25% de la matricula a los estudiantes de educacion superior desde 2011</t>
  </si>
  <si>
    <t>Subsidios de matrícula adjudicados a Mejores Bachilleres - Ley 1546 de 2012</t>
  </si>
  <si>
    <t>Adjudicar y/o renovar Beca "Jóvenes ciudadanos de Paz"</t>
  </si>
  <si>
    <t>Otorgar la Beca "Omaira Sánchez"</t>
  </si>
  <si>
    <t>Subsidios de sostenimiento a los mejores bachilleres - Ley 1546 de 2012</t>
  </si>
  <si>
    <t>Subsidios de Sostenimiento renovados</t>
  </si>
  <si>
    <t>Renovar Subsidios de Sostenimiento</t>
  </si>
  <si>
    <t>Nuevas becas y renovación de la convocatoria del 0,1% de los mejores Saber Pro</t>
  </si>
  <si>
    <t>Nuevas becas para maestría y doctorado</t>
  </si>
  <si>
    <t>Renovar becas para maestría y doctorado</t>
  </si>
  <si>
    <t>Adjudicación de crédito educativo para Posgrado en Derecho Internacional Humanitario - Alfonso López Michelsen.</t>
  </si>
  <si>
    <t>Becas adjudicadas</t>
  </si>
  <si>
    <t>Adjudicar la beca Alfonso Lopez Michelsen para Derecho Internacional Humanitario</t>
  </si>
  <si>
    <t>nuevos créditos para Ser Pilo Paga.</t>
  </si>
  <si>
    <t>Adjudicar nuevos créditos para Ser Pilo Paga.</t>
  </si>
  <si>
    <t>Adjudicar nuevos subsidios para Ser Pilo Paga.</t>
  </si>
  <si>
    <t>Renovar Creditos Ser Pilo Paga.</t>
  </si>
  <si>
    <t>Renovar Subsidios de Sostenimiento Ser Pilo Paga.</t>
  </si>
  <si>
    <t>Créditos educativos adjudicados posgrado por cohorte para maestros</t>
  </si>
  <si>
    <t>créditos adjudicados</t>
  </si>
  <si>
    <t>Adjudicar créditos</t>
  </si>
  <si>
    <t>Creditos Educativos Renovados Posgrado para Maestros</t>
  </si>
  <si>
    <t>Creditos Educativos renovados</t>
  </si>
  <si>
    <t>Renovar Creditos Educativos para Maestros</t>
  </si>
  <si>
    <t>Créditos educativos condonados por buenos resultados en las pruebas Saber Pro</t>
  </si>
  <si>
    <t>Creditos condonados</t>
  </si>
  <si>
    <t>Condonar Creditos Educativos de Pregrado</t>
  </si>
  <si>
    <t>Créditos educativos adjudicados en todas las lineas ICETEX</t>
  </si>
  <si>
    <t>Creditos adjudicados</t>
  </si>
  <si>
    <t>Adjudicar Creditos</t>
  </si>
  <si>
    <t>Créditos educativos renovados en todas las lineas Icetex</t>
  </si>
  <si>
    <t>Créditos renovados</t>
  </si>
  <si>
    <t>Renovar Créditos</t>
  </si>
  <si>
    <t>Recursos invertidos para disminución de tasa de interés de créditos en etapa de amortización de beneficiarios de estratos 1, 2 y 3 revisar si el compr</t>
  </si>
  <si>
    <t>porcentaje de créditos con tasa ajustada en amortización</t>
  </si>
  <si>
    <t>Ajustar tasas de interés de créditos en amortización</t>
  </si>
  <si>
    <t>Créditos educativos renovados a Médicos para realizar especializaciones en salud</t>
  </si>
  <si>
    <t>ICFES</t>
  </si>
  <si>
    <t>Esquema tarifario para las pruebas SABER del estado</t>
  </si>
  <si>
    <t>Porcentaje de construcción del  Esquema tarifario</t>
  </si>
  <si>
    <t>Definir los costos unitarios promedio de cada una de las actividades que componen la cadena de valor.</t>
  </si>
  <si>
    <t>Pruebas adaptativas y pruebas por computador</t>
  </si>
  <si>
    <t>Porcentaje de pruebas soportadas electrónicamente</t>
  </si>
  <si>
    <t xml:space="preserve">1. Consolidar un estudio de mercado que determine la viabilidad  e impacto de la aplicación de pruebas adaptativas en el país.
Probar/Implementar algoritmos de selección agrupada de ítems (Stratified Selectors).
</t>
  </si>
  <si>
    <t xml:space="preserve">Actualización de la metodología de calificación de las pruebas de estado al modelo 3PL </t>
  </si>
  <si>
    <t>1-Porcentaje de calidad y oportunidad de las bases de datos de asignación de puntajes  semestral. 2- Porcentaje de calidad y oportunidad de los Manuales de Procesamiento  semestral.</t>
  </si>
  <si>
    <t>Aplicar la metodología 3PL en las pruebas que se apliquen hasta el año 2026 cumpliendo con las directrices frente a la comparabilidad de las pruebas.</t>
  </si>
  <si>
    <t>Retroalimentación de Pruebas y Resultados</t>
  </si>
  <si>
    <t xml:space="preserve">Cobertura de las estrategias de divulgación </t>
  </si>
  <si>
    <t xml:space="preserve">Fortalecer el análisis de información de los resultados y factores asociados a la calidad de la educación para identificar elementos diferenciadores en el proceso educativo. 
</t>
  </si>
  <si>
    <t>Pruebas por computador</t>
  </si>
  <si>
    <t>Porcentaje de pruebas aplicadas de manera electrónica</t>
  </si>
  <si>
    <t>Aplicar de manera electrónica las pruebas definidas para el 2018.</t>
  </si>
  <si>
    <t xml:space="preserve">Nuevos Negocios para la generación de Ingresos </t>
  </si>
  <si>
    <t xml:space="preserve">Porcentaje de Ingresos generados por nuevos negocios </t>
  </si>
  <si>
    <t>Actualizar y documentar el modelo de negocio</t>
  </si>
  <si>
    <t>Agenda de investigación</t>
  </si>
  <si>
    <t>Número de Investigaciones desarrolladas con información institucional</t>
  </si>
  <si>
    <t>Agenda de investigación interna</t>
  </si>
  <si>
    <t>INCI</t>
  </si>
  <si>
    <t>Asistencias técnicas realizadas</t>
  </si>
  <si>
    <t xml:space="preserve">Brindar servicios de asistencia técnica a entidades de la administración pública en implementación y/o mejoramiento de procesos para el goce efectivo de los derechos de las personas con discapacidad visual </t>
  </si>
  <si>
    <t xml:space="preserve"> Libros y textos escolares producidos en braille, relieve y macrotipo</t>
  </si>
  <si>
    <t xml:space="preserve">Producir libros y textos escolares en formatos accesibles de braille, relieve, macrotipo y digitales y otras ayudas técnicas para la población con discapacidad visual </t>
  </si>
  <si>
    <t xml:space="preserve">Libros y textos escolares producidos  en formato digital accesible </t>
  </si>
  <si>
    <t xml:space="preserve">Producir libros y textos escolares producidos  en formato digital accesible para las personas con discapacidad visual </t>
  </si>
  <si>
    <t xml:space="preserve">Libros digitales accesibles descargados </t>
  </si>
  <si>
    <t xml:space="preserve">Promover las descargas de libros digitales accesibles de la biblioteca virtual para personas con discapacidad visual </t>
  </si>
  <si>
    <t>INSOR</t>
  </si>
  <si>
    <t>95 entidades territoriales asesoradas presencial y virtualmente parala implementación del decreto 1421 de 2017 -Oferta bilingue y en los diferentes frentes de trabajo del proyecto Colombia primera en educación 
1500  agentes educativos cualificados que atienden población sorda</t>
  </si>
  <si>
    <t xml:space="preserve">Implementar  una estrategia de asesoría  y asistencia tecnica dirigida a 95 entidades territoriales en todos los frentes de trabajo del proyecto Colombia primera en educación para poblacion sorda en coherencia con la normatividad vigente </t>
  </si>
  <si>
    <t>1 Documento consolidado: Estrategia de atención integral para el mejoramiento de la calidad educativa de la población sorda</t>
  </si>
  <si>
    <t>Realizar la consolidación de documentos y produccion de lineamientos que sustentan  la estrategia integral para el mejoramiento de la calidad educativa de la poblacion sorda</t>
  </si>
  <si>
    <t>1 Dcumento de implementación de estrategia de asesoría y asistencia técnica: Criterios para la inclusión de estudiantes sordos en educación superior</t>
  </si>
  <si>
    <t>Promover acciones para mejorar el acceso y permanencia en educación superior para la población sorda</t>
  </si>
  <si>
    <t>4 ajustes razonables a los procesos de enseñanza-aprendizaje y de evaluación de las personas sordas y hasta 120 contenidos educativos accesibles diseñados</t>
  </si>
  <si>
    <t xml:space="preserve">
Realizar los ajustes a las pruebas Saber 11 y Construir recursos educativos accesibles para la educación de la poblacion sorda colombiana</t>
  </si>
  <si>
    <t>Informe de contenidos pedagogicoas parala construccion del diseño curricular de programas de formación de intérpretes en educación superior</t>
  </si>
  <si>
    <t xml:space="preserve">Implementacion de strategia de asesoría y asistencia técnica para el fomento de programas de  formación de intérpretes LSC-español </t>
  </si>
  <si>
    <t>FODESEP</t>
  </si>
  <si>
    <t>ETITC</t>
  </si>
  <si>
    <t>Facultades caracterizadas</t>
  </si>
  <si>
    <t>Mejorar la calidad de vida de la comunidad universitaria mediante la caraterización de los estudiantes. Al menos Programas de educación superior</t>
  </si>
  <si>
    <t>Programas de Educación Superior acreditados o con visita de pares</t>
  </si>
  <si>
    <t>Acreditar los programas de Educación Superior de la ETITC o al menos obtener la visita de pares</t>
  </si>
  <si>
    <t>INFOTEP SAN JUAN DEL CESAR</t>
  </si>
  <si>
    <t>Programas nuevos con solicitud de registro calificado</t>
  </si>
  <si>
    <t>Realizar los estudios  y diseños para cuatro (4)  nuevos programas académicos para solicitud de registro calificado en el CONACES</t>
  </si>
  <si>
    <t>Estrategias de Marketing Implementadas</t>
  </si>
  <si>
    <t>Realizar diseñar e implementar una (1) estrategia de Marketing para mejorar la cobertura de los programas exitentes</t>
  </si>
  <si>
    <t>Docentes formados en posgrados</t>
  </si>
  <si>
    <t>Apoyar la Formación de Docentes en Postgrados</t>
  </si>
  <si>
    <t>Puntos Incrementados en la Pruebas</t>
  </si>
  <si>
    <t>Formar y capacitar a estudiante y docentes en las pruebas Saber Pro para Incrementar el promedio alcanzanzado en las pruebas en las  competencias evaluadas tomando como base los promedios alcanzados en los periodos 2017.</t>
  </si>
  <si>
    <t>Eventos de capacitación Realizados</t>
  </si>
  <si>
    <t>Realizar cuatro (4) enventos de capacitación  a docentes en competencias investigativas, Metodologicas y  pedagógicas.</t>
  </si>
  <si>
    <t>Instituciones Articuladas</t>
  </si>
  <si>
    <t>Fortalecer el programa de articulación con las  seis (6) instituciones de educación media.</t>
  </si>
  <si>
    <t>Grupos de Investigación Categorizados Fortalecidos</t>
  </si>
  <si>
    <t>Formular y ejecutar un plan de Trabajo para Fortalecer y consolidar las competencia investigativas  de los Cuatro (4) grupos de investigación actualmente categorizados en COLCIENCIAS</t>
  </si>
  <si>
    <t>INFOTEP SAN ANDRÉS</t>
  </si>
  <si>
    <t>Incrementar el número de estudiantes matriculados en diplomados y eventos de educación continua con respecto al año 2017</t>
  </si>
  <si>
    <t>Realizar diplomados y eventos de educación continua</t>
  </si>
  <si>
    <t>Número de estrategias de comunicación ejecutadas</t>
  </si>
  <si>
    <t>Promocionar y divulgar las actividades académicas, de proyección Social y extensión</t>
  </si>
  <si>
    <t>Número de campañas de divulgación ejecutadas</t>
  </si>
  <si>
    <t xml:space="preserve">Total de alianzas establecidas </t>
  </si>
  <si>
    <t>Fortalecer la integración de la institución con el sector productivo, egresados y la comunidad</t>
  </si>
  <si>
    <t>Formular proyectos de investigación</t>
  </si>
  <si>
    <t>Fortalecer los semilleros de Investigación</t>
  </si>
  <si>
    <t>Asistir a las sesiones programadas de capacitación
Obtener la certificación por parte de los servidores del instituto</t>
  </si>
  <si>
    <t>Realizar y/o participar eventos de capacitación  para fortalecer las capacidades investigativas</t>
  </si>
  <si>
    <t>Asistir a eventos académico a nivel nacional
Asistir a un (1) evento académico a nivel internacional</t>
  </si>
  <si>
    <t xml:space="preserve">Participar en eventos académicos misionales en el orden nacional e internacional </t>
  </si>
  <si>
    <t>Conformar administrativamente unidad - equipo de Emprendimiento
Formular un (1) proyecto de Emprendimiento
Inscripción de un (1) proyecto en uno de los fondos de financiación</t>
  </si>
  <si>
    <t>Conformar la Unidad de Emprendimiento</t>
  </si>
  <si>
    <t xml:space="preserve">Registrar un nuevo programa académico </t>
  </si>
  <si>
    <t>Registrar nuevos programas académicos</t>
  </si>
  <si>
    <t>Gestionar convenio para ofrecer programa de pregrado y/o postgrado</t>
  </si>
  <si>
    <t>Gestionar convenios académicos para traer programas pregrado y/o postgrado</t>
  </si>
  <si>
    <t xml:space="preserve">Asistir a las sesiones programadas de capacitación
</t>
  </si>
  <si>
    <t>Fortalecer las competencias académicas, pedadógicas y tecnológicas de los docentes y funcionarios de la institución</t>
  </si>
  <si>
    <t>Implementar las actividades del Plan de Acceso permanencia y graduación</t>
  </si>
  <si>
    <t>Desarrollar actividades de acceso, permanencia y graduación</t>
  </si>
  <si>
    <t>Desarrollar  las actividades de Bienestar</t>
  </si>
  <si>
    <t xml:space="preserve">Desarrollo de actividades del Plan de bienestar </t>
  </si>
  <si>
    <t>Mantener las condiciones de Seguridad y Salud en el Trabajo</t>
  </si>
  <si>
    <t>Mantenimiento del gimnasio institucional</t>
  </si>
  <si>
    <t>Adquirir  la dotación identificada para las actividades de Bienestar</t>
  </si>
  <si>
    <t>Dotación para la ejecución de las actividades contempladas en el Plan de Bienestar e Inclusión</t>
  </si>
  <si>
    <t>Ejecutar el Plan Institucional de Capacitaciones</t>
  </si>
  <si>
    <t>Capacitación a la comunidad Educativa del INFOTEP</t>
  </si>
  <si>
    <t>Participar en  las actividades de intercambio entre instituciones</t>
  </si>
  <si>
    <t>Participar en actividades de intercambio en instituciones educativas</t>
  </si>
  <si>
    <t>Ofertar intercambios culturales internacionales</t>
  </si>
  <si>
    <t>Crear y ofertar intercambios culturales</t>
  </si>
  <si>
    <t>Crear alianza estratégica</t>
  </si>
  <si>
    <t xml:space="preserve">Participar en alianzas y redes estratégicas </t>
  </si>
  <si>
    <t>Consolidar  convenios académicos</t>
  </si>
  <si>
    <t>Consolidar convenios académicos</t>
  </si>
  <si>
    <t>Promocionar eventos el programa de inmersión  (inglés y español)</t>
  </si>
  <si>
    <t>Promocionar la institución (regional, nacional e internacionalización)</t>
  </si>
  <si>
    <t>Participar en actividades en lenguas a nivel  local y nacional</t>
  </si>
  <si>
    <t>Participar en actividades académicas en lenguas</t>
  </si>
  <si>
    <t>Desarrollar  las acciones del plan de formación en lenguas y cultura</t>
  </si>
  <si>
    <t>Apoyo a la coordinación del proyecto</t>
  </si>
  <si>
    <t xml:space="preserve">Actualizar e Implementar el modelo de articulación </t>
  </si>
  <si>
    <t>Coordinación y Apoyo para la ejecución del proyecto</t>
  </si>
  <si>
    <t>Adquirir la dotación identificada del proyecto de articulación</t>
  </si>
  <si>
    <t>Adquisición anual de uniformes para estudiantes</t>
  </si>
  <si>
    <t>Adquirir  dotación identificada para el laboratorio de cocina
Realizar mantenimiento al laboratorio de cocina</t>
  </si>
  <si>
    <t>Adquisición anual de equipos de uso directo del proyecto</t>
  </si>
  <si>
    <t>Realizar mantenimiento al laboratorio de cocina</t>
  </si>
  <si>
    <t>Mantenimiento anual de equipos de uso directo del proyecto</t>
  </si>
  <si>
    <t>Realizar  actividades académicas extracurriculares y extramuros</t>
  </si>
  <si>
    <t>Actividades académicas extracurriculares y extramuro</t>
  </si>
  <si>
    <t>Mantener dotado el laboratorio de cocina con los insumos necesarios para la ejecución de actividades</t>
  </si>
  <si>
    <t>Insumos para las clases de cocina</t>
  </si>
  <si>
    <t>Establecer alianzas con los instituciones de Educación Media</t>
  </si>
  <si>
    <t>Gestionar nuevas alianzas con las instituciones de educación media (IEM)</t>
  </si>
  <si>
    <t>Realizar procesos de induccón y reinducción</t>
  </si>
  <si>
    <t>Realizar procesos de inducción, reinducción a rectores, padres de familia, docentes, estudiantes de las IEM</t>
  </si>
  <si>
    <t>Establecer planes de negocio</t>
  </si>
  <si>
    <t>Plan de raices de Infotep</t>
  </si>
  <si>
    <t>Cumplir con las actividades del proyecto de vida y de orientación vocacional</t>
  </si>
  <si>
    <t>Programa de orientación vocacional</t>
  </si>
  <si>
    <t>Entegar bonos de transporte público a los estudiantes articulados</t>
  </si>
  <si>
    <t>Auxilio de transporte</t>
  </si>
  <si>
    <t>Realizar planes de mejoramiento académico a los estudiantes articuladores</t>
  </si>
  <si>
    <t>Planes semestrales de mejoramiento académico</t>
  </si>
  <si>
    <t>Realizar ferias anuales de resultados</t>
  </si>
  <si>
    <t>Actividades de emprendimiento deportivas, lúdicas y recreativas</t>
  </si>
  <si>
    <t>ITFIP</t>
  </si>
  <si>
    <t>Proceso de autoevaluación desarrollado</t>
  </si>
  <si>
    <t xml:space="preserve">Desarrollo del proceso de autoevaluacion con fines de acreditación del Programa administración de empresas por ciclos propedeuticos. </t>
  </si>
  <si>
    <t>INTENALCO</t>
  </si>
  <si>
    <t>N° total de estudiantes nuevos matriculados en las los dos periodos académicos de la vigencia</t>
  </si>
  <si>
    <t xml:space="preserve">Ejecutar actividades y estrategias de mercadeo para matricular estudiantes nuevos  en programas técnicos profesionales </t>
  </si>
  <si>
    <t xml:space="preserve">N° total de estudiantes matriculados (nuevos + antiguos) en las los dos periodos académicos de la vigencia, en programas técnicos profesionales </t>
  </si>
  <si>
    <t xml:space="preserve">Ejecutar actividades y estrategias de mercadeo y permanencia para matricular y mantener estudiantes (nuevos + antiguos) en programas técnicos profesionales </t>
  </si>
  <si>
    <t>N° de programas nuevos, radicados en la plataforma SACES por ciclos propedéuticos (5 técnicos y 5 hasta nivel tecnológico)</t>
  </si>
  <si>
    <t xml:space="preserve">Documentar las condiciones de calidad de los programas académicos a radicar
</t>
  </si>
  <si>
    <t>Radicar en la plataforma del SACES los 10 programas académicos por ciclos propedéuticos</t>
  </si>
  <si>
    <t>Recibir visita de pares académicos para verificar condiciones de los programas registrados</t>
  </si>
  <si>
    <t>Implementación del modelo de autoevaluación institucional
(N° de factores evaluados / N° total de factores del modelo de autoevaluación institucional) x 100</t>
  </si>
  <si>
    <t>Recopilar, analizar y evaluar objetivamente en los grupos de trabajo la base documental del modelo de autoevaluación</t>
  </si>
  <si>
    <t>Aplicar encuetas al 100% de los estamentos de la comunidad educativa</t>
  </si>
  <si>
    <t>tabular y analizar la información recolectada</t>
  </si>
  <si>
    <t>Realizar informe y socializar a la comunidad</t>
  </si>
  <si>
    <t>N° total de estudiantes matriculados en las los dos periodos académicos de la vigencia, en programas de educación para el trabajo y el desarrollo humano</t>
  </si>
  <si>
    <t>Ejecutar actividades y estrategias de mercadeo para matricular y mantener estudiantes en  de educación para el trabajo y el desarrollo humano</t>
  </si>
  <si>
    <t>% de ejecución del plan de inversiones de dotación de la nueva sede construida</t>
  </si>
  <si>
    <t>Ejecutar del plan de inversión para la vigencia</t>
  </si>
  <si>
    <t>Porcentaje de proyectos formulados con la nueva metodología
N° de proyectos formulados con la nueva metodología / N° de proyectos en banco de proyectos de intenalco) x 100</t>
  </si>
  <si>
    <t>Formular nuevos proyectos de inversión con la nueva metodología para solicitar recursos para la vigencia  2019</t>
  </si>
  <si>
    <t>Porcentaje de ejecución del plan de acción de investigación para la vigencia
(N° de actividades ejecutadas / N° total actividades programadas) x 100</t>
  </si>
  <si>
    <t>Formular plan de acción para la vigencia</t>
  </si>
  <si>
    <t>Ejecutar actividades programadas</t>
  </si>
  <si>
    <t>Porcentaje de ejecución del plan de acción de Internacionalizació para la vigencia
(N° de actividades ejecutadas / N° total actividades programadas) x 100</t>
  </si>
  <si>
    <t>Ejecución Actividades</t>
  </si>
  <si>
    <t>Avance Cualitativo</t>
  </si>
  <si>
    <t>% Avance Cuantitativo</t>
  </si>
  <si>
    <t>SEGUIMIENTO PLAN DE ACCIÓN SECTORIAL  2018</t>
  </si>
  <si>
    <t xml:space="preserve">Porcentaje de cumplimiento en el otorgamiento de crédito </t>
  </si>
  <si>
    <t xml:space="preserve">$18.000 Millones </t>
  </si>
  <si>
    <t xml:space="preserve">Otorgar el Servicio de Crédito a la medida de las necesidades de las IES afiliadas </t>
  </si>
  <si>
    <t xml:space="preserve">Nuevos productos estructurados </t>
  </si>
  <si>
    <t xml:space="preserve">Estructurar nuevos productos y/o servicios no financieros en el Fondo a partir de las necesidades de las IES </t>
  </si>
  <si>
    <t>31/04/2018</t>
  </si>
  <si>
    <t xml:space="preserve">Nuevos productos implementados </t>
  </si>
  <si>
    <t xml:space="preserve">Implementar nuevos productos y/o servicios no financieros en el Fondo a partir de las necesidades de las IES </t>
  </si>
  <si>
    <t xml:space="preserve">Porcentaje de IES afiliadas utilizando los servicios </t>
  </si>
  <si>
    <t xml:space="preserve">Promover el uso de los servicios no financieros o complementarios entre las IES afiliadas al Fondo. </t>
  </si>
  <si>
    <t xml:space="preserve">Porcentaje de IES afiliadas utilizando las alianzas estratégicas  </t>
  </si>
  <si>
    <t>Evaluar el impacto de las Alianzas Estratégicas en beneficios de las IES y del FODESEP</t>
  </si>
  <si>
    <t>Porcentaje de cumplimiento en la afiliación de IES</t>
  </si>
  <si>
    <t>Incrementar el número de IES afiliadas</t>
  </si>
  <si>
    <t xml:space="preserve">Porcentaje de cumplimiento en la asistencia a eventos </t>
  </si>
  <si>
    <t xml:space="preserve">Fortalecer las relaciones interinstitucionales mediante la participación en los eventos que programen los entes gubernamentales, las agremiaciones y las Instituciones de Educación Superior. </t>
  </si>
  <si>
    <t xml:space="preserve">Asamblea General Ordinaria realizada </t>
  </si>
  <si>
    <t xml:space="preserve">Realización de  la XXIII  Asamblea General Ordinaria del FODESEP </t>
  </si>
  <si>
    <t xml:space="preserve">Porcentaje de cumplimiento de asistencia de IES hábiles </t>
  </si>
  <si>
    <t>Incentivar la participación de las IES afiliadas en la Asamblea General Ordinaria del FODESEP</t>
  </si>
  <si>
    <t xml:space="preserve">Porcentaje encuestas realizadas </t>
  </si>
  <si>
    <t>Evaluación de la percepción de los asistentes a la XXIII Asamblea General Ordinaria del FODESEP</t>
  </si>
  <si>
    <t xml:space="preserve">Porcentaje de cumplimiento </t>
  </si>
  <si>
    <t>Ejecutar el Plan de mejoramiento 2017 para la  percepción de los asistentes a la XXIII Asamblea General Ordinaria del FODESEP</t>
  </si>
  <si>
    <t xml:space="preserve">Plan de mejoramiento estructurado </t>
  </si>
  <si>
    <t>Estructurar un plan de mejoramiento, con base en los resultados de la evaluación de la percepción de los asistentes a la XXIII Asamblea General Ordinaria del FODESEP</t>
  </si>
  <si>
    <t>30/062018</t>
  </si>
  <si>
    <t>Porcentaje de cumplimiento en la asistencia</t>
  </si>
  <si>
    <t>Verificar  la asistencia de las IES integrantes de los cuerpos colegiados a las sesiones a las que sean convocados</t>
  </si>
  <si>
    <t>Verificar  la asistencia de las IES integrantes de los Comités a las sesiones a las que sean convocados</t>
  </si>
  <si>
    <t>Hacer presencia y participar en eventos o instancias propicios para la defensa de los intereses del FODESEP</t>
  </si>
  <si>
    <t xml:space="preserve">Estrategias diseñadas </t>
  </si>
  <si>
    <t>Diseñar las Estrategias del fortalecimiento comercial para establecer mecanismos de promoción y mercadeo.</t>
  </si>
  <si>
    <t xml:space="preserve">Estrategias ejecutadas </t>
  </si>
  <si>
    <t>Ejecutar las Estrategias del fortalecimiento comercial para establecer mecanismos de promoción y mercadeo.</t>
  </si>
  <si>
    <t>Plan de acción del Plan de Mercadeo</t>
  </si>
  <si>
    <t>Elaborar el Plan de Acción del Plan de Mercadeo para la vigencia 2018</t>
  </si>
  <si>
    <t xml:space="preserve">Porcentaje de cumplimiento del Plan de Acción </t>
  </si>
  <si>
    <t>Ejecutar el Plan de Acción del Plan de Mercadeo para la vigencia 2018</t>
  </si>
  <si>
    <t>1. Se conformó el equipo de facilitadores de 69 SE. 2. Se cuenta con 64 SE confirmadas de 95 para participar en la ruta de acompañamiento 2018. 3. Se realizó el diseño base del ciclo IV para realizar los protocolos de acompañamiento de secretarías de educación focalizadas y generales.</t>
  </si>
  <si>
    <t>En febrero 243 FNE hacen parte de la estrategia del programa. Por otra parte, la CUN, con quien el MEN suscribió el convenio 1467 de 2017, ha reportado inconvenientes con el proceso de reclutamiento debido a alertas migratorias y alertas de seguridad en algunas regiones de Colombia</t>
  </si>
  <si>
    <t>A marzo se presenta un avance de 199 aulas</t>
  </si>
  <si>
    <t>A marzo se presenta un avance de 259 aulas</t>
  </si>
  <si>
    <t>Corresponde a la formación centralizada a 97 formadores del  programa para Ciclo 1 y a  la de formación descentralizada a tutores de zona 5 en Neiva, Moniquirá y Barrancabermeja. Masivamente, el resto de tutores del país se formará las semanas del 05 al 09 y 12 a 16 de marzo de 2018. </t>
  </si>
  <si>
    <t>Se hará el primer reporte una vez se tenga el consolidado raciones contratadas del primer semestre de 2018</t>
  </si>
  <si>
    <t>Con la Administración Temporal de La Guajira se han articulada acciones y elaborados informes de ejecución de los diferentes proyectos. Se han identificado necesidades de apoyo y alertas importantes relacionadas con la situación de la Guajira y sus 4 ETC (La Guajira, Riohacha, Uribia y Maicao) en todo lo necesario para el inicio de la prestación del servicio educativo: transporte escolar, alimentación escolar y concertación con comunidades indígenas. Se apoyó a la AT en materia de gestión.
Se elaboró propuesta de respuesta respecto a la posición que asumirá el MEN en lo concerniente a las solicitudes de los delegados Wayuú en el marco del CONPES de La Guajira. Se representó al MEN en la mesa técnica del CONPES con comisionados Wayuú. Se expusieron las propuestas del MEN y se actualizó la matriz con la información del MEN ante DNP.
Para el Choco de dio asistencia técnica centrada en proporcionar apoyo al proceso de concertación para la contratación de la educación para las comunidades indígenas en el departamento; a su vez, se realizó revisión del avance en el proceso de alistamiento de la SE para el inicio del calendario escolar en los establecimientos educativos del departamento. Se acompañó en el proceso de concertación y contratación del servicio educativo indígena, logrando que la SE llegará a acuerdos con los operadores indígenas y se firmarán los correspondientes contratos de prestación del servicio educativo en el departamento.
Se realizó el primer encuentro de secretarios de educación los días 15 y 16 de marzo.
Se presto asistencia técnica en: 
SE Dosquebradas, Sahagún y Buenaventura en cuanto a los temas de recursos, planeación y planta.
SE Duitama, Arauca Santa Marta, Facatativá y Chocó en el tema de inspección y vigilancia y estructura organizacional; 
SE a la Gobernación del Chocó, en el proceso de transición administrativa, componentes: cobertura, financiera y calidad.
SE de la Guajira , en cuanto a la organización del sistema de archiv</t>
  </si>
  <si>
    <t>"1- Taller ""Caminos hacia la lectura y la escritura" a las SE Santa María de La Antigua y San Francisco de Asís del municipio de Apartadó, Antioquia. 75 participantes2- Encuentro de formación de PBE con tutores de la Fundación Global Humanitaria"</t>
  </si>
  <si>
    <t>El 01 de febrero se sostuvo reunión con los miembros sindicales Usdidoc, Sindodic, Sintrenal Utradec -CGT, en el marco de la mesa de trabajo para la formulación de los lineamientos de política de bienestar laboral.
Coordinación del desarrollo de la fase zonal de los juegos del magisterio colombiano en la ciudad de Pasto.
El día 09 de marzo de 2018, se llevó a cabo reunión con la mesa en donde se definió el instrumento de encuesta que se aplicará a docentes, directivos docentes y administrativos de las instituciones educativas oficiales con el fin de establecer las necesidades de bienestar laboral. Adicionalmente en esa sesión también se definió la estructura del documento de política.
Del 01 al 04 de marzo se llevó a cabo la fase zonal en la ciudad de Pasto contando con la participación de 380 directivos docentes, docentes y administrativos deportistas de las entidades territoriales de Cauca, Choco, Nariño y Valle.</t>
  </si>
  <si>
    <t>Durante este mes, se contempló el 100% de entrega de libros de trabajo en inglés de la serie Way to GO! a grados 6, 7 y 8. Es decir se entregaron 201.626 libros a 370 establecimientos educativos focalizados por el programa Colombia Bilingüe.</t>
  </si>
  <si>
    <t>Se remitieron a Innovación las preguntas para el cargue en la plataforma para la primera aplicación de Supérate con el Saber. Por lo cual se inicio el proceso de diagramación y maquetación para el ambiente virtual</t>
  </si>
  <si>
    <t>1 - Taller de activación dirigido a estudiantes de las sedes educativas Santa María de La Antigua y San Francisco de Asís del municipio de Apartadó, Antioquia.</t>
  </si>
  <si>
    <t>'Durante el mes de febrero el equipo organizador del FEN 2018 adelanto actividades de alistamiento relacionadas con el evento</t>
  </si>
  <si>
    <t>Correponde al acompañamiento a docentes y DD para el ciclo de apertura de la ruta de formación y acompañamiento. El énfasis en docentes de transición, 3 y 5 y  acompañamiento al docente para familiarizarlo con los instrumentos de caracterización del nivel de fluidez</t>
  </si>
  <si>
    <t>En realización de gestiones, revisión, estructuración y diseño para la el inicio de la oferta de cursos.</t>
  </si>
  <si>
    <t>Se trabajó en el desarrollo de los contenidos para los materiales Dia E - Dia E Familia, se definió la versión definitiva del diseño de la caja de materiales Día E - Día E Familia así como el diseño el taller Día E, se avanza en la contratación de impresión y distribución de materiales.
Se aprobó versión final de la diagramación del taller Día E Familia; se adjudicó la firma Legislación económica para impresión y la firma Portes de Colombia para Distribución, el ISCE está en construcción.</t>
  </si>
  <si>
    <t>En el mes de marzo se realizaron 82 asistencias técnicas (AT) de manera presencial; las cuales se encuentran distribuidas en los siguientes componentes: Financiero: 26 Jurídico: 5 Sistemas de Información 2 Técnico Alimentario: 2 Proyectos Estratégicos: 8 Monitoreo y control: 39</t>
  </si>
  <si>
    <t>Se realizó el seguimiento a la implementación del servicio de Preescolar integral en 27 municipios de 11 entidades territoriales certificadas en Educación. Adicionalmente se hizo seguimiento a la matricula reportada en SIMAT de las aulas de preescolar</t>
  </si>
  <si>
    <t>Se viene adelantando un proceso licitatorio para contratar firma o firmas para apoyar el fortalecimiento de la permanencia de los estudiantes en el sistema educativo a través de la implentación de MEF. La regionalización se reportará tan pronto se este ejecutando el contrato para la vigencia 2018.</t>
  </si>
  <si>
    <t>Se viene adelantando el proceso de licitación que tiene como fin la atención a adultos a través del PNA. La regionalización se realizará tan pronto se comience a reportar la matricula, a través del contrato y convenio para la vigencia 2018. Se anexa avance cualitativo.</t>
  </si>
  <si>
    <t>se realizó el diseño y publicación del Boletín PAEstaraldía del mes, la socialización de la nueva disposición de la imagen institucional, la recopilación y revisión semanal de Logros, Hitos y Alertas del Programa, la solicitud y oganización de eventos de socialización del PAE, la revisión de videos de Bolsa Común y conformación del Comité de Alimentación Escolar. Además, se participó en la elaboración del documento de  reforma estructural propuesto por el Ministerio de Educación al Gobierno Nacional para una mejor ejecución  del  PAE  y  se  realizó  la  difusión  de  actividades  tales  como  socialización  de  las videoconferencias y eventos relacionados con la promoción del programa. 
Además, se elaboró el plan de eventos del mes de febrero y marzo para la capacitación de rectores  en  todo  el  país  y  se  diseñó  una  encuesta  de  necesidades  de  capacitación  y asistencia técnica dirigida a todas las Entidades Territoriales Certificadas en educación para una adecuada organización de un plan de capacitación de las mismas.</t>
  </si>
  <si>
    <t>A marzo se presenta un avance de 78 proyectos</t>
  </si>
  <si>
    <t>En acompañamiento pedagógico situado se suscribió un Convenio con la Fundación Carvajal para el acompañamiento pedagógico situado de 627 maestras en 10 entidades territoriales. Las 2 entidades restantes se focalizarán con las maestras que participan del MAS en el marco del programa de preescolar.
En Convenio Corpoeducación se desarrolla primera fase: alistamiento, definición plan de acción para la consolidación de la Estrategia de Excelencia Docente. Categorías para revisión documental y Mesa técnica para orientar sobre las acciones desarrolar.
En Convenio con CORPOEDUCACIÓN se desarrollan mesas técnicas y revisión de avances de la metodología para la consolidación del documento de la estrategia de excelencia docente que contempla revisión documental, avance del documento en articulación</t>
  </si>
  <si>
    <t>En el mes de febrero, se adelantaron 2 asistencia técnicas. En el mes de marzo, se adelantaron 4 asistencia técnicas.</t>
  </si>
  <si>
    <t>Desde Permanencia se viene adelantando el proceso de licitación con el IN-2018-0617.</t>
  </si>
  <si>
    <t>Desde la Subdirección de Permanencia se realizó durante el mes de febrero del 2018 asistencia técnica a las siguientes 26 secretarías de educación. Se anexa avance cualitativo del indicador.</t>
  </si>
  <si>
    <t>Se realizó la inducción al equipo para las fases 3 y 4 y se elaboraron los planes de acompañamiento a las 50 secretarías de educación.Se realizó la inducción al equipo de trabajo del convenio 849 de 2018 y se realizaron las aperturas en las SE de Cúcuta, Norte de Santander, Cauca, Popayán, Cesar y Valledupar. Se realizaron las de reuniones de apertura fases 3 y 4 en las 50 SESe realizaron las aperturas en las 20 SE focalizadas en el convenio 849/2018, se firmaron los planes de trabajo con cronograma para la articulación e implementación del MGEI. Se avanzó en el desarrollo de la fase de implementación con las 50 SE focal</t>
  </si>
  <si>
    <t>Al mes de marzo no se ha adjudicado la beca.</t>
  </si>
  <si>
    <t>Al mes de marzo se han adjudicado 26 nuevos créditos para población indígena, sin embargo el fondo tiene al 31 de marzo 1.013 beneficiarios legalizados que se encuentran en proceso de giro.</t>
  </si>
  <si>
    <t>Al mes de marzo se han efectuado 400 adjudicaciones,
Se desembolsaron 57 créditos para sostenimiento y se renovaron 2.150 créditos para población víctima.</t>
  </si>
  <si>
    <t>Al mes de marzo se desembolsaron 2.337 créditos con subsidio de tasa.</t>
  </si>
  <si>
    <t>Al mes de marzo no se han efectuado adjudicaciones para población en condición de discapacidad, teniendo en cuenta que ICETEX se encuentra a la espera de la definicion de metas por parte del Ministerio de Educacion Nacional.</t>
  </si>
  <si>
    <t>Al mes de marzo no se han adjudicado nuevos créditos para población afrodescendiente, sin embargo, el fondo inició su proceso de legalización para el periodo 2018-1 con el cual se ha logrado para el cierre de marzo un total de 298 beneficiarios legalizados.</t>
  </si>
  <si>
    <t>Al mes de marzo no se han adjudicado nuevos créditos para población RROM, sin embargo, se encuentran 5 beneficiarios legalizados, para posteriormente iniciar con el proceso de giro.
Al mes de marzo se han efectuado 20 renovaciones para ésta población.</t>
  </si>
  <si>
    <t>Al mes de marzo se efectuaron 5.525 renovaciones para población afrodescendiente.</t>
  </si>
  <si>
    <t xml:space="preserve">Al mes de marzo no se han adjudicado nuevos créditos para maestros. ICETEX se encuentra a la espera de que el Ministerio de Educacion Nacional defina el numero de adjudicados para el 2018. </t>
  </si>
  <si>
    <t>Al mes de marzo no se han efectuado condonaciones a mejores Saber Pro. Estas condonaciones se efectuaran en el transcurso del año.</t>
  </si>
  <si>
    <t>Al mes de marzo se renovaron 3.092 créditos para médicos.</t>
  </si>
  <si>
    <t>Al mes de marzo se renovaron 65.866 créditos con subsidio de tasa.</t>
  </si>
  <si>
    <t>Al mes de marzo se renovaron 677 créditos para maestros.</t>
  </si>
  <si>
    <t>No presenta reporte de avance en el Sistema de Seguimiento a Proyectos de Inversión SPI</t>
  </si>
  <si>
    <t xml:space="preserve">Al mes de marzo no se han otorgado nuevas becas para maestría y doctorado y se efectuaron 28 renovaciones. </t>
  </si>
  <si>
    <t xml:space="preserve">Se situaron a través del PAC $252.234.578.340 para disminución de la tasa de interes. </t>
  </si>
  <si>
    <t>Al mes de marzo se efectuaron 3.168 renovaciones para población indígena.</t>
  </si>
  <si>
    <t>En el mes de enero se recibieron 43 solicitudes. 3 pasaron a selección de pares y 39 están en revisión de completitud.Hasta el mes de febrero se han recibido 61 solicitudes. 52 pasaron a selección de pares y 9 están en revisión de completitud.En el mes de marzo se recibieron 37 solicitudes para un acumulado de 98 durante los meses de enero a marzo. Todos estos procesos ya pasaron revisión de completitud y pasaron a selección de pares.</t>
  </si>
  <si>
    <t>Al mes de marzo se han renovado 44.919  subsidios de sostenimiento.Estos subsidios serán efectuados en el transcurso del año.</t>
  </si>
  <si>
    <t>Al mes de marzo se han adjudicado 158 subsidios de sostenimiento. Estos subsidios serán efectuados en el transcurso del año.</t>
  </si>
  <si>
    <t xml:space="preserve">*Al mes de marzo se han efectuado 5.770 giros de adjudicación de nuevos pilos.
*Se han efectuado 5.759 giros de nuevos subsidios para Ser Pilo Paga.
* Se han efectuado 21.774 giros de renovación de Ser Pilo Paga.
* Han renovado 27.970 beneficiarios el Subsidio de Sostenimiento del programa Ser Pilo Paga.
</t>
  </si>
  <si>
    <t>Al mes de marzo se han renovado 44.919  subsidios de sostenimiento. Estos subsidios serán efectuados en el transcurso del año.</t>
  </si>
  <si>
    <t>Al mes de marzo no se han efectuado adjudicaciones para población en condición de discapacidad, teniendo en cuenta que ICETEX se encuentra a la espera de la definición de metas por parte del Ministerio de Educación Nacional.</t>
  </si>
  <si>
    <t>Al mes de marzo se han efectuado 801 condonaciones del 25%.</t>
  </si>
  <si>
    <t>Al mes de marzo no se han desembolsado nuevos créditos a los mejores bachilleres, sin embargo se tienen 46 nuevos beneficiarios legalizados.
No se ha suscrito el convenio respectivo para adjudicar la Beca  "Omaira Sánchez" e ICETEX se encuentra a la espera de las directrices por parte del Ministerio de Educación Nacional.
Se efectuó 2 renovaciones de la Beca "Jóvenes ciudadanos de Paz"</t>
  </si>
  <si>
    <t>Al mes de marzo se renovaron 291 subsidios a los mejores bachilleres.</t>
  </si>
  <si>
    <t xml:space="preserve">Al mes de marzo no se han adjudicado nuevos créditos para maestros. ICETEX se encuentra a la espera de que el Ministerio de Educación Nacional defina el numero de adjudicados para el 2018. </t>
  </si>
  <si>
    <t xml:space="preserve">Se situaron a través del PAC $252.234.578.340 para disminución de la tasa de interés. </t>
  </si>
  <si>
    <t>Con base en lo programado en el anteproyecto de presupuesto para 2018, se obtuvieron los costos de las etapas de la cadena de valor para cada una de las áreas misionales del Instituto</t>
  </si>
  <si>
    <t xml:space="preserve">Desde la Dirección de Evaluación, se adelantó la contratación de Mr. Mark Reckase, doctor en psiciología de la Unversidad de Syracuse y profesor en teoría psicométrica de la Universidad de Michigan. El asesor internacional se ha especializado en el desarrollo de pruebas educativas y psicológicas relacionadas con la teoría psicométrica y ha realizado investigaciones sobre pruebas adaptativas computarizadas y teoría de respuestas multidimensionales de ítems, por lo cual, desde la Dirección de Evaluación se consideró el perfil adecuado para brindar asesoría técnica para dar cumplimiento a las actividades planteadas en el marco del proyecto de pruebas adaptativas.
Así las cosas, el equipo conformado por personal de la subdirección de estadísticas, diseño de instrumentos y la subdirección de desarrollo de aplicaciones y liderado por la Dirección de Evaluación, ha adelantado documentos y presentaciones de contextualización misional al asesor técnico  para los insumos necesarios en la consolidación del proyecto. 
Por parte del Icfes se le ha enviado al señor Reckase una caracterización de banco de items de la prueba como insumo para el desarrollo de las simulaciones. "Information about item pool from Colombia". De igual forma, se le suministró un informe de arquitectura tecnológica.
Por otro lado, el consultor ha suministrado dos textos con información preliminar de la Prueba de Matemáticas y de Ciencias Naturales, en los cuales evidencia que ha trabajado según los compromisos contractuales. En los dos textos manifiesta la misma metodología: simulaciones para longitudes de la prueba de 15 y 20 items;análisis de la respectiva prueba para el "ideal item pool" teniendo como referencia la cantidad de items seleccionados, y por último muestra la evaluación de la calidad del funcionamiento de las pruebas CATs realizadas previamente. Cabe aclarar que adicional a éstos documentos, ha enviado otros textos  relacionados con aspectos técnicos de la metodología en pruebas adaptativas que ha trabajado en su trayectoria profesional, para una mayor comprensión del funcionamiento del mismo.
Paralelamente al desarrollo del  trabajo del  asesor,  la Dirección de Evaluación en conjunto con la Subdirección de Estadística, se está realizando un artículo en el cual se muestra los principales hallazgos del proyecto, y la aplicación del mismo  en la prueba Pre-Saber  (piloto) que se aplicará a mediados del año, lo cual dará insumos para observar el comportamiento de éste tipo de test,  observar mejoras y, evaluar la posible extensión de ésta metodología a otras pruebas que actualmente son  paper-pencil based. 
</t>
  </si>
  <si>
    <t xml:space="preserve">Se realizó la calificación de las pruebas Saber 3,5,9 -2017 y  Saber Pro y TyT 2017-3, aplicando la metodología de calificación de 3PL, como se estableció a partir del año 2016. 
Se ha avanzado en los análisis del proceso de calibración, en los siguientes aspectos: 
*Análisis de comportamiento diferencial
*Metodología para aumento de datos
*Adaptación del análisis de copia. 
*Piloto de escala vertical Saber 3°. 5° y 9° 2017. 
*Análisis factoriales bajo teoría de respuesta al ítem.
</t>
  </si>
  <si>
    <t xml:space="preserve">• Reportes históricos de Saber PRO y Saber TyT para institución, sede y programa (6 reportes): los reportes fueron creados y entregados a tecnología y ya están disponibles en la consulta de resultados.
• Publicación de reportes de resultados Saber 3,5 y 9 por estudiante: la publicación de resultados niño a niño fue el 24 de febrero con su guía de interpretación de resultados. Evidencia en la consulta de resultados a través de PRISMA.
• Diseño e implementación de divulgación sobre ICCS y su relación con Acciones y Actitudes Ciudadanas: se está implementando durante todo el año, de marzo a agosto, en el marco de las divulgaciones de Saber 11.
• Guía de interpretación y uso de resultados para establecimientos educativos y ETC, con énfasis en plan de mejoramiento.: Realizamos guía de interpretación de uso de resultados Saber 11 para Establecimientos Educativos y guía de interpretación de uso de resultados Saber 11 para Entidades Territoriales.
Realizamos la guía de interpretación para el reporte niño a niño en Saber 359.
Fue entregada al Ministerio de Educación Nacional la guía para la interpretación de resultados de Saber 359 dirigida a establecimientos educativos.
• Guía de interpretación de resultados para el reporte individual. Saber 359: realizada y publicada en la consulta de resultados en la plataforma PRISMA.
• Evaluación formativa con Saber 3,5 y 9; en los grados 4, 6 y 8.: realizamos diferentes actividades como: Focus Group (convocatoria, presentación, cuestionario y encuesta), revisión histórica de los usuarios, desarrollo de Avancemos (logo y armados por área). Planteamos el alcance del proyecto, el objetivo, definimos qué es, a quién va dirigido, los requerimientos técnicos, el armado, el desarrollo de la plataforma de inscripción y de consulta de resultados. Hicimos el lanzamiento nacional de la estrategia el 15 de marzo en el encuentro de líderes de evaluación.
• Encuentro de Líderes: Se realizó el encuentro, los días 15 y 16 de marzo del presente año con una agenda de 2:00 pm a 6: pm y 8:00 am a 12 m respectivamente, en el evento se realizó lanzamiento de la iniciativa SUMMA, presentación de la estrategia de Evaluación Formativa, un Taller enfocado en la construcción de Planes de Mejoramiento Institucional, y una introducción del curso de Interpretación y Uso de Resultados del Examen Saber 11 en Moodle.
• Implementación del curso virtual de interpretación de resultados para Saber 11: el curso fue recibido a satisfacción, fue piloteado y está listo para ser implementado durante el segundo trimestre del año. Las inscripciones a nivel nacional se abren el 15 de abril.
• Diseñar videos cortos de interpretación de resultados para estudiantes: se hizo para el reporte individual de 359.
</t>
  </si>
  <si>
    <t>Para el primer trimestre del año la Dirección de Tecnología e Información no ha llevado a cabo el desarrollo de pruebas electrónicas, se está trabajando en la mejora de la plataforma de presentación de exámenes del Icfes y en la preparación de las pruebas Avancemos 4°, 6°y 8° a realizarse en el segundo trimestre del año</t>
  </si>
  <si>
    <t>Durante el primer trimestre de la vigencia 2018 se ha adelantado la actualización del documento de caracterización y procedimiento de Nuevos Negocios (pendiente de aprobación), teniendo en cuenta las sugerencias de los miembros del equipo de nUevos Negocios y el jefe de la OAP.</t>
  </si>
  <si>
    <t>Proceso de publicación del paper "Hasta dónde fortaleces, una evaluación de impacto de la estrategia pioneros " en la revista de Lecturas de Economía.
En proceso de ejecución se encuentran 15 proyectos de investigación.</t>
  </si>
  <si>
    <r>
      <t>Se brindó asistencia técnica a</t>
    </r>
    <r>
      <rPr>
        <b/>
        <sz val="16"/>
        <rFont val="Calibri"/>
        <family val="2"/>
        <scheme val="minor"/>
      </rPr>
      <t xml:space="preserve"> 54</t>
    </r>
    <r>
      <rPr>
        <sz val="12"/>
        <rFont val="Calibri"/>
        <family val="2"/>
        <scheme val="minor"/>
      </rPr>
      <t xml:space="preserve"> entidades de la administración pública en implementación y/o mejoramiento de procesos para el goce efectivo de los derechos de las personas con discapacidad visual. Cabe resaltar que para considerar a una entidad asistida técnicamente tiene que cumplir con criterios de asesoría y/o cualificación, acompañamiento y dotación de material especializado</t>
    </r>
  </si>
  <si>
    <r>
      <t>Se produjeron</t>
    </r>
    <r>
      <rPr>
        <b/>
        <sz val="18"/>
        <rFont val="Calibri"/>
        <family val="2"/>
        <scheme val="minor"/>
      </rPr>
      <t xml:space="preserve"> 99.932 </t>
    </r>
    <r>
      <rPr>
        <sz val="12"/>
        <rFont val="Calibri"/>
        <family val="2"/>
        <scheme val="minor"/>
      </rPr>
      <t xml:space="preserve">libros y textos escolares en formatos accesibles de braille, relieve, macrotipo y digitales y otras ayudas técnicas para la población con discapacidad visual en el primer trimestre del año discriminados así: 
Enero: Se realizó la producción de 2 titulos para un total de 540 ejemplares
Febrero: Se realizó la producción de 90.000 tarjetones electorales, 8.000 calendarios tributarios para el Banco Sudameris, 100 folletos para cliente externo y 100 decalogo del periodista para Comunicaciones
Marzo: Se realizó la Impresión de 220 unidades de los  Decretos 2011 de 2017,  Decreto 392 de 2018 y Decreto 2177 de 2017en  Tinta Braille, reimpresión de 500 calendarios INCI y 32 avisos para clientes externos
De acuerdo con lo anterior, se evidencia que el cumplimiento dela meta se encuentra por encima de lo establecido, por lo cual es necesario hacer la gestión para la reformulación del proyecto en el SUIFP. </t>
    </r>
  </si>
  <si>
    <r>
      <t>Se produjeron 27</t>
    </r>
    <r>
      <rPr>
        <b/>
        <sz val="16"/>
        <rFont val="Calibri"/>
        <family val="2"/>
        <scheme val="minor"/>
      </rPr>
      <t xml:space="preserve">00 </t>
    </r>
    <r>
      <rPr>
        <sz val="12"/>
        <rFont val="Calibri"/>
        <family val="2"/>
        <scheme val="minor"/>
      </rPr>
      <t xml:space="preserve"> libros y textos escolares en formato digital accesible para las personas con discapacidad visual </t>
    </r>
  </si>
  <si>
    <r>
      <t>Se realizaron</t>
    </r>
    <r>
      <rPr>
        <b/>
        <sz val="16"/>
        <rFont val="Calibri"/>
        <family val="2"/>
        <scheme val="minor"/>
      </rPr>
      <t xml:space="preserve"> 865</t>
    </r>
    <r>
      <rPr>
        <sz val="12"/>
        <rFont val="Calibri"/>
        <family val="2"/>
        <scheme val="minor"/>
      </rPr>
      <t xml:space="preserve"> descargas de libros digitales accesibles de la biblioteca virtual para personas con discapacidad visual </t>
    </r>
  </si>
  <si>
    <t>Conforme a lo presupuestado, se realizan acciones para la formulación del la estructura del documento Estrategia de Atención integral para el mejoramiento de la calidad educativa de la población sorda, el cual se desarrollara conforme al desarrollo de las acciones presupuestadas para tal fin.</t>
  </si>
  <si>
    <t>Se ha avanzado en el desarrollo de procesos de asesoría y asistencia técnica sobre criterios de inclusion a estudiantes sordos en educación superior a Fundacion Universitaria San Alfonso , Universidad Distrital, UNAD, Unidades tecnologícas de Santander .</t>
  </si>
  <si>
    <t xml:space="preserve">PRUEBAS SABER: Se avanzó en la formulacion y aprobacion del plan de tranajo que conduzca a la traduccion en LSC  de los items de la prueba Saber 11 / 2018 para población sorda , la estrategia de asesoria para estudiantes y colegios con dicha pobalción en grado 11 y la produccion de items liberados en LSC para la preparación de los estudiantes sordos antes de la prueba.
Con respecto a la producción de 120 contenidos accesibles, durante el primer trimestre del año se ha avanzado así: 4 Lecciones y 3 Clases en vivo. Total trimestre: 7 productos. 
La región Caribe - módulo de ciencias sociales: Dos lecciones y Organización celular - módulo de ciencias naturales: Dos lecciones
Clases en vivo:
23 de marzo:  Ciencias Naturales
                          https://www.youtube.com/watch?v=LFkYjvT45mg&amp;t=3s
16 de marzo:  Accidentes Geográficos
                         https://www.youtube.com/watch?v=oUZHRMJSetY&amp;t=908s
8 de marzo:  Democracia y elecciones
                       https://www.youtube.com/watch?v=cU79m7Fvvb8&amp;t=641s
</t>
  </si>
  <si>
    <t xml:space="preserve">En la actividad referida a la elaboración de un documento de orientaciones para la apertura y gestión de programas de formación de intérpretes en IES, se implementaron las sigientes acciones: (a)  Se realizó revisión de videos en LSC de acciones desarrolladas en el marco de la alianza con el SENA y de los cinco videos en LSC de la Norma Sectorial de Competencia laboral de intérpretes y guías intérpretes que se encuentran en la página web institucional. (b)  Se realizó reunión con profesionales del SENA con el fin de establecer acuerdos para dar continuidad al proceso para la elaboración de programa de formación de intérpretes y traductores de LSC-español. (c) Reunión con representantes de la Universidad Distrital Francisco José de Caldas. Se envían documento justificando la necesidad de la formación de intérpretes y traductores, y (d) Elaboración de la propuesta de la estructura del documento de orientaciones para la apertura y gestión de programas de formación de intérpretes en Instituciones de Educación Superior -IES y avances del mismo.      </t>
  </si>
  <si>
    <t xml:space="preserve">Se dio cumplimiento de las actividades programadas para el otorgamiento de credito  planeado para el primer trimestre,  lo pendiente esta sujeto a la aprobación del comité de credito previsto para el mes de abril . En el desarrollo de las actividades para el otorgamiento del crédito, se colocaron 1000 millones.  </t>
  </si>
  <si>
    <t>En la realización del  Foro Financiamiento de Educacion Superior, convenios para administración  recursos  y alianzas estrategicas, 59 IES afiliadas utilizaron estos servicios</t>
  </si>
  <si>
    <t>Se realizaron las actividades programadas para incrementar el numero de IES afiliadas al FODESEP, logrando la afiliacion de 2 nuevas IES</t>
  </si>
  <si>
    <t>Se fortalece las Relaciones Interinstitucionales con la participación en 11 eventos donde se logró un  posicionamiento de FODESEP</t>
  </si>
  <si>
    <t>Se efectuaron el total de  las actividades programadas para realización de la XXIII Asamblea General de FODESEP</t>
  </si>
  <si>
    <t xml:space="preserve">En la realización de la XXIII Asamblea General de FODESEP  se conto con un numero mayor de participantes de lo esperado </t>
  </si>
  <si>
    <t>Se aplico la encuesta de satisfacción a los participantes de la XXIII asamblea general Ordinaria las  fueron recolectadas un total de 77% encuestas del 100% de asistentes</t>
  </si>
  <si>
    <t>Se efectuaron el total de  las actividades  programadas  del plan de mejoramiento 2017 para el primer trimestre dando como resultado 100%</t>
  </si>
  <si>
    <t>Se realizaron las actividades proyectadas de verificacion de la participacion IES en las sesiones convocadas, dando como resultado un 17%</t>
  </si>
  <si>
    <t>Se realizaron las actividades proyectadas de verificación de la participacion IES en las sesiones convocadas, dando como resultado un 17%</t>
  </si>
  <si>
    <t>Se realizaron las actividades proyectadas  la participación  en eventos de defensade FODESEP, dando como resultado un 18%</t>
  </si>
  <si>
    <t xml:space="preserve">A la fecha se llevan un avance de 2 estrategias de fortalecimiento comeercial </t>
  </si>
  <si>
    <t xml:space="preserve">El área comercial se encontraba enfocada a la realización de la caracterización de las IES afilidadas al FODESEP y que se reprogramaron para el segundo trimestre del año </t>
  </si>
  <si>
    <t>Se está trabajando en los resultados de la caracterización de Bachillerato y padres de familia, para dar inicio con la segunda fase de caracterización</t>
  </si>
  <si>
    <t xml:space="preserve">Este avance del 50% está representado  en la visita de los pares los dias 15, 16 y 17 de marzo  para validar los documentos maestro de los programas por ciclo propeuticos Técnica Profesional Operación de Sistemas de Manejo Ambiental, Tecnología en Gestión Ambiental, </t>
  </si>
  <si>
    <t>La institución cuenta con una estrategia marketing que fue actualizada para el 2018</t>
  </si>
  <si>
    <t>Este avance del 0%  está representado en para el primer semestre no se han aprovado ninguana solicitud de apoyo para formación de docentes para posgrados</t>
  </si>
  <si>
    <t>Este avance del 25% está representado:1)  En la preparación del informe de analisis y evaluación de las pruebas Saber Pro, lo cual fue socializado a los docentes en la semana de planeación academica; 2) Se formulo el plan de acción saber pro para vigencia 2018; 3) Se han realizado talleres  a docentes y estudiantes para mejorar sus competencias en la pruebas saber pro</t>
  </si>
  <si>
    <t>Este avance del 25% está representado en las capacitaciones que se hicieron a los docentes durante la semana de la planeación academica: una sobre saber pro y otra sobre el Modelo Pedagogico.</t>
  </si>
  <si>
    <t>Este avance del 25% está representado:1) Se formulo el Plan de Acción del Proceso de Investigación cuyas actividades estan orientadas a fortalecer los grupos de investigación categorizados por COLCIENCIA, lo cual se puede evidenciar en el Plan de Acción  institucional publicado en la pagina Weeb en el link https://drive.google.com/file/d/1OXdnZEyAjtJLt3g3AClJdn1FnYCU_Dmf/view?usp=sharing; 2) En la semana del 26 al 28 de febrero se reunieron los grupos de investigación para realizar un autodiagnostico y definir un plan de mejora</t>
  </si>
  <si>
    <t xml:space="preserve">En el 1 trimestre 122 estudiantes discriminados así :CURSO DE IDIOMAS (INGLÉS) 55 
TECNICO LABORAL EN PRIMERA INFANCIA 26 
CURSO INDUCCION DOCENTE 27 
SEMINARIO TALLER IDENTIDAD CULTURAL 14
</t>
  </si>
  <si>
    <t>Se encuentra en ejecución la campalña de comunicación</t>
  </si>
  <si>
    <t>Se cuenta con la campaña de divulgación Yo creo en Infotep, donde se muestran los avances realizados y alineados con el Plan de Desarrollo Institucional</t>
  </si>
  <si>
    <t>Se contrató profesional para la gestión de la proyección social y relaciones comunitarias del INFOTEP por 9 meses; adicionalmente se aportaron recursos  por tres millones para el contrato de un operador logístico.</t>
  </si>
  <si>
    <t>Periodicamente (cada 9 dias) se reune el semillero de investigacion, tocando temas aterrizados al contexto internacional, nacional o local según lo requeirdo. El resultado de estasreuniones es la conceotualizacion y obtención de insumos que permiten formular proyectos de investigación que aborden problemas de la region.</t>
  </si>
  <si>
    <t>No se han realizado capacitaciones, sin embargo existen los estudios previos para abrir el proceso de convoctaria para la contratacion de cursos de fortalacimiento de Grupos de investigación.</t>
  </si>
  <si>
    <t>A la fecha aun no se asisten a eventos de investigación; se tiene estimado asistir a un intercambio de saberes con el semillero a finales del mes de Mayo.</t>
  </si>
  <si>
    <t xml:space="preserve">Se avanzó en la inclusion de la institución en la Red de emprendimiento Departamental; a su vez se creo la unidad de emprendimeinto del instituto. </t>
  </si>
  <si>
    <t>Con respecto a esta meta, la institución adelantó la contratación de un profesional que en la actualidad se encuentra actualizando la información tranversal de la institución, tenciendo en cuenta los 15 condiciones minímas para la obtención de nuevos programas académicos. también es importante destacar que la institiución inicio el proceso de contratación (por concurso) para recibir asesoria en el diseño y construcción de la nueva oferta académica.</t>
  </si>
  <si>
    <t>No se ha iniciado proceso.</t>
  </si>
  <si>
    <r>
      <rPr>
        <u/>
        <sz val="10"/>
        <rFont val="Arial"/>
        <family val="2"/>
      </rPr>
      <t>Reporte de Gestión Académic</t>
    </r>
    <r>
      <rPr>
        <sz val="10"/>
        <rFont val="Arial"/>
        <family val="2"/>
      </rPr>
      <t xml:space="preserve">a: La institución en sus diversos esfuerzos está logrando articular diferentes áreas con el fin de alcanzar los objetivos propuestos; por ello el área de gestión académica y de Bienestar universitario, realizan esfuerzos en común para lograr tener espacios dentro del desarrollo de las actividades académicas que estimulen, el acceso, la permanencia y la graduación. Para ello se dispusieron inicialmente dentro del calendario académico 4 fechas en las que los docentes estarán en reuniones para evaluar los avances y dificultades de los diferentes cohortes y alterno los estudiantes estarán con el equipo de bienestar universitario desarrollando diferentes actividades. Por otro lado, con la gestora social contratada por la institución, se estarán llevando a cabo microferias de servicios en los diferentes sectores de la isla, para favorecer el acceso a la educación superior de la población de las islas. </t>
    </r>
    <r>
      <rPr>
        <u/>
        <sz val="10"/>
        <rFont val="Arial"/>
        <family val="2"/>
      </rPr>
      <t>Reporte de Bienestar Estudianti</t>
    </r>
    <r>
      <rPr>
        <sz val="10"/>
        <rFont val="Arial"/>
        <family val="2"/>
      </rPr>
      <t>l: Durante el primer trimestre 2018 desde el área de bienestar se han realizado las siguientes actividades: inducción y re-inducción de estudiantes, se realizó el trámite para la adquisición de los bonos de transporte la adquisición de las camisetas y agendas institucionales, estos tramites se encuentran adelantados por el área juridica, seguimiento a los casos de posibles deserciones, conformación del grupo de danzas tipicas y contemporaneas, evaluación y asesoria deportiva y atención al gimnasio, atención por parte del área de salud y psicología.</t>
    </r>
  </si>
  <si>
    <t xml:space="preserve">Entre las actividades desarrolladas por bienestar durante este trimestre estan: ciclopaseo, conmemoración del dia de la mujer y del hombre, campañas de salud y de desarrollo humano. </t>
  </si>
  <si>
    <t xml:space="preserve">Se inició el trámite para la contratación del servicio. </t>
  </si>
  <si>
    <t xml:space="preserve">Las actividades de bienestar dirigidas a la ejecución del proyecto se han desarrollado según lo planeado, entre estas estan: contratación del personal que apoya el área de bienestar, se ha elaborado los planes de acción para el desarrollo de dichas actividades, como asesorias desde el área de salud, psicología y deporte. </t>
  </si>
  <si>
    <t>Se estan llevando a cabo las actividades del Plan de Bienestar Social e Incentivos, Plan Institucional de Capacitacion. Se proyecta una evaluacion para determinar el impacto del Fortalecimiento y desarrollo del Talento Humano.</t>
  </si>
  <si>
    <t>Se renovó la afiliación a las redes TTU y Luis Angel Arango, adicionalmente hubo participación de (2) personas de la institución a la Asamblea de Rectores de la RED TTU y asistieron (3) personas a reunión en la escuela de sub oficiales de la armada nacional para establecer alianza estrategica entre ambas instituciones</t>
  </si>
  <si>
    <t>Se visitó a la Uniremington en medellín, promocionando la inmersión del centro de lenguas. Se contrató una empresa para la expedición de los tiquetes para promocionar el centro de lenguas.</t>
  </si>
  <si>
    <t>Se realizó la celebración del dia de la lengua materna.</t>
  </si>
  <si>
    <t>Se contrató a la docente de danzas para la implementación del grupo de danzas del infotep, logrando abrir un grupo de danzas. Se contrató un profesor de inglés y creole para dictar clase en el centro de lenguas , se lograrón abrir 4 cursos de inglés. Se contrató a un profesional especializado en lenguas, hasta el mes de noviembre.</t>
  </si>
  <si>
    <t>Corrresponde al contrato de la coordinadora del Proyecto. (9 meses)</t>
  </si>
  <si>
    <t>Ya se realizaron los Estudios previos y se solicitó el certificado de disponibilidad presupuestal. Igualmente se allegaron al area de contratación las cotizaciones de posibles oferentes.</t>
  </si>
  <si>
    <t>Corresponde al contrato del personal a cargo del mantenimiento de los equipos. ( 10 meses)</t>
  </si>
  <si>
    <t>Pertenece al proceso de apoyo logístico. Se entregó al area de contratacion los certificados de disponibilidad presupuestal.</t>
  </si>
  <si>
    <t>La labor con la Instituciones de la Media para lograr que los estudiantes Articulen con el INFOTEP, se realizó a principios del Año con las siguientes instituciones vinculadas: Sagrada Familia, Bolivariano, Flowers Hill, Brooks Hill, Inedas, Junin (PVA).</t>
  </si>
  <si>
    <t>La vinculación del Personal quien desarrollará la estrategia ya se encuentra laborando. Ya se han iniciado los procesos con los padres de familia.</t>
  </si>
  <si>
    <t>Corrresponde al contrato de la profesional en psicologia del Proyecto. (10 meses)</t>
  </si>
  <si>
    <t>Ya se solicitó el certificado de disponibilidad presupuestal y se netregaron los estudios previos al area de contratacion</t>
  </si>
  <si>
    <t>Esta actividad se realiza al final de cada semestre.</t>
  </si>
  <si>
    <t>La fase de autoevaluación no ha dado inicio al desarrollo, debido a que no se ha entregado la fecha de la visita de consejeros por parte del CNA, el proceso quedo actualmente y desde el  2 de marzo de 2018, se visualiza en platorma en tramite de visita de consejeros</t>
  </si>
  <si>
    <t>En el primer semestre /2018-I), se matricularon en primer semestre 395 estudiantes en los diferentes programas técnicos profesionales .</t>
  </si>
  <si>
    <t>En el primer semestre (2018-I), el total de estudiantes matriculados en los diferentes programas técnicos profesionales asciende a 951 estudiantes.</t>
  </si>
  <si>
    <t>Se inicio trabajo para documentar las condiciones de calidad de los 10 programas por ciclos propedéuticos que se radicaran en SACES en la vigencia</t>
  </si>
  <si>
    <t>El plan de trabajo para adelantar el proceso de autoevaluación institucional que cobija todos los programas técnicos profesionales de la institución, avanza de acuerdo a lo planeado.</t>
  </si>
  <si>
    <t>A la fecha de corte se han matriculado 200 estudiantes en los diferentes programas de educación para el trabajo y desarrollo Humano, que equivalen a 50 estudiantes mas de lo esperado para el primer semestre</t>
  </si>
  <si>
    <t xml:space="preserve">A la fecha de corte solo se ha ejecutado el 7% de los recursos de inversión. Esto se debe a la no asignación de PAC por parte del Ministerio de Hacienda para adelantar los procesos contractuales.  </t>
  </si>
  <si>
    <t>Se formularon 2 proyectos nuevos para solicitar recursos de para la vigencia 2019, los cuales cumplen con la nueva metodología de cadena de valor del DNP</t>
  </si>
  <si>
    <t>Se formuló plan de acción para la vigencia 2018 y se publico oportunamente en la pagina web. Se realzo el primer seguimiento trimestral</t>
  </si>
  <si>
    <t xml:space="preserve">A la fecha de corte el avance del plan de acción de la oficina de internacionalización asciende al 20% de las actividades programadas. </t>
  </si>
  <si>
    <t>Formula medición Actividad</t>
  </si>
  <si>
    <t>Plan de trabajo para la implementación del Código de Integridad elaborado</t>
  </si>
  <si>
    <t>Iniciativa para fomentar la cultura de la educación en derechos humanos, paz y derecho humanitario elaborada</t>
  </si>
  <si>
    <t>Caracterización de ciudadanos, usuarios o grupos de interés formulada o actualizada</t>
  </si>
  <si>
    <t xml:space="preserve">Formular y ejecutar el Plan de Acción Institucional, articulando los 17 planes solicitados en el MIPG, incluyendo el Plan de anticorrupción y atención al ciudadano, el Plan estratégico del talento humano, el Plan estratégico de tecnologías de la información-PETI y el Plan anual de adquisiciones - PAA. </t>
  </si>
  <si>
    <t>Formular el plan de fortalecimiento institucional para el Sistema de Gestión de la entidad.</t>
  </si>
  <si>
    <t xml:space="preserve">Realizar el autodiagnóstico del MIPG V2 para la entidad y elaborar el plan de trabajo para fortalecer las poíticas de gestión y desempeño institucional y el cumplimiento de requisitos </t>
  </si>
  <si>
    <t># de informes elaborados</t>
  </si>
  <si>
    <t>Estrategia de comunicación externa e interna para visibilizar la gestión institucional elaborada</t>
  </si>
  <si>
    <t>Informes de PQRSD publicados</t>
  </si>
  <si>
    <t>iniciativa de innovación abierta implementada</t>
  </si>
  <si>
    <t xml:space="preserve">Formular, ejecutar y hacer seguimiento al  plan de accesibilidad para la vigencia </t>
  </si>
  <si>
    <t xml:space="preserve">Porcentaje de ejecución del plan </t>
  </si>
  <si>
    <t># de actividades ejecutadas oportunamente del plan de Gestión Documental
_________________________________ x 100
Total actividades definidas en el plan de Gestión Documental</t>
  </si>
  <si>
    <t># de actividades ejecutadas oportunamente registradas y reporte de novedades y Hojas de vida vinculadas en el SIGEP
_________________________________ x 100
Total actividades a registro y reporte de novedades y Hojas de vida vinculadas en el SIGEP</t>
  </si>
  <si>
    <t># de actividades ejecutadas oportunamente del plan de accesibilidad
_________________________________ x 100
Total actividades   del plan de accesibilidad</t>
  </si>
  <si>
    <t># de actividades publicada oportunamente de la información institucional derivada del cumplimiento de la Ley 1712 de 2014. Decreto 103 de 2015 y Resolución 3564 de 2015
_________________________________ x 100
Total actividades  a publicar de la información institucional, derivada del cumplimiento de la Ley 1712 de 2014. Decreto 103 de 2015 y Resolución 3564 de 2015</t>
  </si>
  <si>
    <t># de actividades ejecutadas oportunamente de la estrategia  para visibilizar la gestión institucional
_________________________________ x 100
Total actividades  para visibilizar la gestión institucional</t>
  </si>
  <si>
    <t># de Componentes ejecutados del Plan Estratégico de Talento Humano
_________________________________ x 100
Total de componentes del Plan Estratégico de Talento Humano</t>
  </si>
  <si>
    <r>
      <rPr>
        <i/>
        <sz val="12"/>
        <rFont val="Calibri"/>
        <family val="2"/>
        <scheme val="minor"/>
      </rPr>
      <t xml:space="preserve"> # </t>
    </r>
    <r>
      <rPr>
        <sz val="12"/>
        <rFont val="Calibri"/>
        <family val="2"/>
        <scheme val="minor"/>
      </rPr>
      <t>de  servidores de Entidad Adscrita y/o Vinculada y su núcleo familiar caracterizados
_________________________________ x 100
# Total de servidores de Entidad Adscrita y/o Vinculada y su núcleo familiar a caracterizar</t>
    </r>
  </si>
  <si>
    <t xml:space="preserve">Total de personas diagnosticadas en los componentes del PETH, referencia Matriz GETH
________________________________ x 100
Total de la población de la Entidad </t>
  </si>
  <si>
    <t># Actividades ejecutadas del Plan de SGSST
_________________________________ x 100
Total de actividades del Plan SGSST</t>
  </si>
  <si>
    <t>#  Actividades de vinculo laboral ejecutadas oportunamente
_________________________________ x 100
Total de actividades relacionadas con el vinculo laboral</t>
  </si>
  <si>
    <t># Actividades para fortalecer el ambiente laboral y la cultura organizacional de la entidad, ejecutadas oportunamente
_________________________________ x 100
Total de actividades relacionadas con fortalecimiento del ambiente laboral y la cultura organizacional de la entidad</t>
  </si>
  <si>
    <r>
      <rPr>
        <i/>
        <sz val="12"/>
        <rFont val="Calibri"/>
        <family val="2"/>
        <scheme val="minor"/>
      </rPr>
      <t xml:space="preserve"> # </t>
    </r>
    <r>
      <rPr>
        <sz val="12"/>
        <rFont val="Calibri"/>
        <family val="2"/>
        <scheme val="minor"/>
      </rPr>
      <t>de  actividades definidas en el Plan de trabajo ejecutadas
_________________________________ x 100
Total de actividades del Plan de trabajo</t>
    </r>
  </si>
  <si>
    <t># de actividades ejecutadas oportunamente en el Plan de Acción Institucional
_________________________________ x 100
Total actividades en el Plan de Acción Institucional</t>
  </si>
  <si>
    <t># de compromisos, obligaciones y pagos realizados oportunamente
_________________________________ x 100
Total de compromisos, obligaciones y pagos establecidos en un periodo de tiempo</t>
  </si>
  <si>
    <t># de proyectos de inversión formulados o ajustados a la estructura de cadena de valor de los programas presupuestales 2019
________________________________ x 100
Total de proyectos de inversión</t>
  </si>
  <si>
    <t># de actividades ejecutadas oportunamente en el plan de fortalecimiento institucional
_________________________________ x 100
Total actividades en el Plan de fortalecimiento institucional</t>
  </si>
  <si>
    <t>Presupuesto de la entidad ejecutado oportunamente
____________________________________ x 100
Presupuesto programado</t>
  </si>
  <si>
    <t># de actividades ejecutadas oportunamente en el Plan para la implementación de la Política de Gobierno Digital
_________________________________ x 100
Total actividades en el Plan para la implementación de la Política de Gobierno Digital</t>
  </si>
  <si>
    <t># de actividades formuladas y ejecutadas oportunamente en el Plan de trabajo de seguridad digital
_________________________________ x 100
Total actividades en el Plan de trabajo de seguridad digital</t>
  </si>
  <si>
    <t># de actividades formuladas y ejecutadas oportunamente en el Plan de trabajo para la defensa jurídica del Estado
_________________________________ x 100
Total actividades en el Plan de trabajo para la defensa jurídica del Estado</t>
  </si>
  <si>
    <t>Procesos realizados en SECOP II
____________________________________ x 100
Total de procesos de la entidad</t>
  </si>
  <si>
    <t># de actividades formuladas y ejecutadas oportunamente en el Plan de trabajo de gestión ambiental
_________________________________ x 100
Total actividades en el Plan de trabajo de   de gestión ambiental</t>
  </si>
  <si>
    <t># de actividades formuladas y ejecutadas oportunamente en el plan de racionalización de trámites
_________________________________ x 100
Total actividades en el plan de racionalización de trámites</t>
  </si>
  <si>
    <t># de actividades formuladas y ejecutadas de la Estrategia de participación ciudadana
_________________________________ x 100
Total actividades de la Estrategia de participación ciudadana</t>
  </si>
  <si>
    <t># de actividades formuladas y ejecutadas de la Estrategia de rendición de cuentas
_________________________________ x 100
Total actividades de la Estrategia de de rendición de cuentas</t>
  </si>
  <si>
    <t># de actividades formuladas y ejecutadas del  plan de trabajo para fortalecer la constitución de alianzas orientadas al fortalecimiento de los fines Misionales de la entidad
_________________________________ x 100
Total actividades del  plan de trabajo para fortalecer la constitución de alianzas orientadas al fortalecimiento de los fines Misionales de la entidad</t>
  </si>
  <si>
    <t># de actividades ejecutadas oportunamente de la estrategia de seguimiento y evaluación institucional
_________________________________ x 100
Total actividades de la estrategia de seguimiento y evaluación institucional</t>
  </si>
  <si>
    <t xml:space="preserve"># de actividades ejecutada del plan de trabajo del Autodiagnóstico del MIPG V2
_________________________________ x 100
Total actividades del plan de trabajo del Autodiagnóstico del MIPG V2 </t>
  </si>
  <si>
    <t># de reportes externos entregados oportunamente (SINERGIA, SPI entre otros)
_________________________________ x 100
Total de reportes externos definidos</t>
  </si>
  <si>
    <t>Documento con la metodología/procedimiento(s) y la estrategia elaborado</t>
  </si>
  <si>
    <t># de actividades ejecutadas oportunamente del plan de trabajo
_________________________________ x 100
Total actividades del plan de trabajo</t>
  </si>
  <si>
    <t># de actividades ejecutadas oportunamente de la estrategia para fortalecer la cultura del autocontrol y  la autoevaluación en la entidad
_________________________________ x 100
Total actividades definidas en la estrategia para fortalecer la cultura del autocontrol y  la autoevaluación en la entidad</t>
  </si>
  <si>
    <t xml:space="preserve"> Formular y desarrollar un plan de trabajo para la gestión del riesgo de la entidad</t>
  </si>
  <si>
    <t>Hacer seguimiento al plan de trabajo para la gestión del riesgo en la entidad</t>
  </si>
  <si>
    <t># de actividades desarrolladas oportunamente en el plan de trabajo
_________________________________ x 100
Total actividades definidas en el plan de trabajo</t>
  </si>
  <si>
    <t># de actividades ejecutadas oportunamente en el plan de trabajo
_________________________________ x 100
Total actividades definidas en el plan de trabajo</t>
  </si>
  <si>
    <t># de actividades desarrolladas oportunamente en el Programa Anual de Auditoria
_________________________________ x 100
Total actividades definidas en el Programa Anual de Auditoria</t>
  </si>
  <si>
    <t># de acciones de mejoramiento ejecutadas oportunamente _________________________________ x 100
Total de acciones de mejoramiento</t>
  </si>
  <si>
    <t xml:space="preserve">Realizar seguimiento al cumplimiento y efectividad de las acciones de mejoramiento generadas en las diferentes fuentes de evaluación.
</t>
  </si>
  <si>
    <r>
      <rPr>
        <b/>
        <sz val="12"/>
        <rFont val="Calibri"/>
        <family val="2"/>
        <scheme val="minor"/>
      </rPr>
      <t xml:space="preserve">DISEÑAR, ACTUALIZAR Y HACER SEGUIMIENTO AL PLAN ESTRATEGICO DE TALENTO HUMANO: </t>
    </r>
    <r>
      <rPr>
        <sz val="12"/>
        <rFont val="Calibri"/>
        <family val="2"/>
        <scheme val="minor"/>
      </rPr>
      <t xml:space="preserve">Actualizar y hacer seguimiento del plan estratégico de Talento Humano, con todos los componentes definidos y rutas determinadas por el MIPG. </t>
    </r>
  </si>
  <si>
    <r>
      <rPr>
        <b/>
        <sz val="12"/>
        <rFont val="Calibri"/>
        <family val="2"/>
        <scheme val="minor"/>
      </rPr>
      <t xml:space="preserve">DIRECCIONAMIENTO  PLANEACION Y CARACTERIZACION : </t>
    </r>
    <r>
      <rPr>
        <sz val="12"/>
        <rFont val="Calibri"/>
        <family val="2"/>
        <scheme val="minor"/>
      </rPr>
      <t xml:space="preserve"> 
1. Realizar la caracterización de  los servidores de Entidad Adscrita y/o Vinculada y su núcleo familiar. 
2. Realizar el diagnóstico del talento humano de la misma en los componentes del PETH, referencia Matriz GETH. ( Medicion y seguimiento) </t>
    </r>
  </si>
  <si>
    <r>
      <rPr>
        <b/>
        <sz val="12"/>
        <rFont val="Calibri"/>
        <family val="2"/>
        <scheme val="minor"/>
      </rPr>
      <t xml:space="preserve">SGSST: </t>
    </r>
    <r>
      <rPr>
        <sz val="12"/>
        <rFont val="Calibri"/>
        <family val="2"/>
        <scheme val="minor"/>
      </rPr>
      <t xml:space="preserve">Desarrollar el plan de trabajo para el Sistema  de seguridad y salud en el trabajo y hacer medición y seguimiento a su impacto </t>
    </r>
  </si>
  <si>
    <r>
      <rPr>
        <b/>
        <sz val="12"/>
        <rFont val="Calibri"/>
        <family val="2"/>
        <scheme val="minor"/>
      </rPr>
      <t xml:space="preserve">VINCULACION, DESARROLLO Y CRECIMIENTO Y DESVINCULACION   LABORAL: </t>
    </r>
    <r>
      <rPr>
        <sz val="12"/>
        <rFont val="Calibri"/>
        <family val="2"/>
        <scheme val="minor"/>
      </rPr>
      <t>Ejecutar las actividades de vinculo laboral  de acuerdo con las necesidades de la entidad y garantizando su oportunidad (Plan de Vacantes,  planta de personal,  Vinculación por mérito, movilidad, caracterización del talento humano, plan de vacantes, ley de cuotas, SIGEP, evaluación de desempeño, acuerdos de gestión,Mejoramiento Individual, análisis de razones de retiro, evaluación de competencias, valores, gestión de conflictos, gerencia pública, desarrollo de competencias gerenciales, acuerdos de gestión, trabajo en equipo.</t>
    </r>
  </si>
  <si>
    <r>
      <rPr>
        <b/>
        <sz val="12"/>
        <rFont val="Calibri"/>
        <family val="2"/>
        <scheme val="minor"/>
      </rPr>
      <t xml:space="preserve">AMBIENTE Y CULTURA ORGANIZACIONAL :
</t>
    </r>
    <r>
      <rPr>
        <sz val="12"/>
        <rFont val="Calibri"/>
        <family val="2"/>
        <scheme val="minor"/>
      </rPr>
      <t>Formular y hacer seguimiento al plan para fortalecer el ambiente laboral y la cultura organizacional de la entidad, Teletrabajo, Ambiente Laboral, Horarios flexibles, Gestión del conflicto, Dialogo social y concertación, Seguridad de la Información y rendición de cuentas.</t>
    </r>
  </si>
  <si>
    <r>
      <rPr>
        <b/>
        <sz val="12"/>
        <rFont val="Calibri"/>
        <family val="2"/>
        <scheme val="minor"/>
      </rPr>
      <t xml:space="preserve">INTEGRIDAD : </t>
    </r>
    <r>
      <rPr>
        <sz val="12"/>
        <rFont val="Calibri"/>
        <family val="2"/>
        <scheme val="minor"/>
      </rPr>
      <t>Adoptar, Divulgar, ajustar a la entidad y realizar el plan de trabajo para implementación del Código de Integridad</t>
    </r>
  </si>
  <si>
    <r>
      <rPr>
        <b/>
        <sz val="12"/>
        <rFont val="Calibri"/>
        <family val="2"/>
        <scheme val="minor"/>
      </rPr>
      <t xml:space="preserve">FORTALECIMIENTO Y DESARROLLO DEL TALENTO HUMANO : </t>
    </r>
    <r>
      <rPr>
        <sz val="12"/>
        <rFont val="Calibri"/>
        <family val="2"/>
        <scheme val="minor"/>
      </rPr>
      <t>Formular y hacer seguimiento a los planes asociados al  crecimiento y desarrollo profesional de la entidad  (Clima Organizacional, Plan de bienestar, Incentivos, Inducción y Reinducción, 
Capacitación, Desarrollo de Competencias, Cultura Organizacional).</t>
    </r>
  </si>
  <si>
    <t># Actividades de los  planes asociados al  fortalecimiento y desarrollo del talento humano de la entidad ejecutadas oportunamente
_________________________________ x 100
Total de actividades de los  planes asociados al  fortalecimiento y desarrollo del talento humano de la entidad</t>
  </si>
  <si>
    <t xml:space="preserve">Realizar un diagnóstico de capacidades y entornos institucionales. </t>
  </si>
  <si>
    <t>Formula Medición Actividad</t>
  </si>
  <si>
    <t>Formular el presupuesto, armonizando  la planeación estratégica y la programación presupuestal para la toma de decisiones.</t>
  </si>
  <si>
    <t>100% del presupuesto alineado con la planeación estratégica</t>
  </si>
  <si>
    <t>Formular y ejecutar Plan para la implementación de la Política de Gobierno Digital para la entidad en función de los lineamiento de Min Tic.</t>
  </si>
  <si>
    <t>Encuesta de satisfacción de servicios</t>
  </si>
  <si>
    <t>Definición o ajuste de la metodología/procedimiento(s) y la estrategia para la gestión del conocimiento</t>
  </si>
  <si>
    <t>Estrategia elaborada</t>
  </si>
  <si>
    <t>Formular y desarrollar un plan de trabajo para la gestión del riesgo de la entidad</t>
  </si>
  <si>
    <t xml:space="preserve">Formular y Desarrollar una estrategia para fortalecer la cultura del autocontrol y  la autoevaluación en la entidad
</t>
  </si>
  <si>
    <t>PLAN DE ACCIÓN SECTORIAL 2018</t>
  </si>
  <si>
    <t>Plan Estratégico de Talento Humano formulado</t>
  </si>
  <si>
    <r>
      <t xml:space="preserve"># de actividades ejecutada del </t>
    </r>
    <r>
      <rPr>
        <sz val="12"/>
        <color rgb="FFFF0000"/>
        <rFont val="Calibri"/>
        <family val="2"/>
        <scheme val="minor"/>
      </rPr>
      <t>MIPG</t>
    </r>
    <r>
      <rPr>
        <sz val="12"/>
        <rFont val="Calibri"/>
        <family val="2"/>
        <scheme val="minor"/>
      </rPr>
      <t xml:space="preserve">
_________________________________ x 100
Total actividades del </t>
    </r>
    <r>
      <rPr>
        <sz val="12"/>
        <color rgb="FFFF0000"/>
        <rFont val="Calibri"/>
        <family val="2"/>
        <scheme val="minor"/>
      </rPr>
      <t>MIPG</t>
    </r>
  </si>
  <si>
    <t># de controles ejecutados
_______________________ x 100
Total de controles</t>
  </si>
  <si>
    <t>Se actualizó el plan estratégico de talento humano de acuerdo a las necesidades de la entidad.</t>
  </si>
  <si>
    <t>Se realizó el seguimiento del plan estratégico de talento humano de acuerdo a los componentes definidos y rutas determinadas en el MIPG</t>
  </si>
  <si>
    <t>Se realiza la caracterización de los servidores y su núcleo familiar durante el primer trimestre del 2018</t>
  </si>
  <si>
    <t>Se realiza el diagnostico de talento humano y se construye en plan de acción de la matriz GETH</t>
  </si>
  <si>
    <t>Se realizó el plan de trabajo para el SST y se realiza el seguimiento del primer trimestre con el plan de acción e indicadores.</t>
  </si>
  <si>
    <t>Se formularon los planes de trabajo para los componentes mencionados y se realizó el seguimiento del primer trimestre</t>
  </si>
  <si>
    <t xml:space="preserve">Se formularon los planes de trabajo para los componentes mencionados y se realizó el seguimiento del primer trimestre </t>
  </si>
  <si>
    <t>Se realizó el plan de trabajo para implementar el  código de integridad en el INSOR</t>
  </si>
  <si>
    <t>Se realizó la primera sensibilización a través de una estrategia diseñada con la oficina de comunicaciones basado en el cuidado de la nueva sede relacionada con los valores del código de integridad</t>
  </si>
  <si>
    <t>Se elaboro el plan de acción institucional y se articulo con los 17 planes del modelo integrado de planeacion y gestión. Se encuentra publicado en la pagina Institucional.</t>
  </si>
  <si>
    <t>Esta actividad se reporta a partir del segundo trimestre</t>
  </si>
  <si>
    <t>Durante el primer trimestre El Secretario General envía comunicación a los jefes de área, en respuesta al comunicado queda constituido el equipo de actualización de la caracterización, con delegados de la subdirección de Gestión educativa, subdirección de promoción y desarrollo, Planeación y sistemas, Oficina asesora jurídica y Servicio al ciudadano. En el primer encuentro de equipo, se hizo una descripción del proceso de construcción de la caracterización durante el 2017, explicando que se identificaron los objetivos, alcance y la priorización de variables. Quedan concertadas las siguientes fechas de encuentro para presentación de avances:  5, 12, 19 y 26 de abril. Se sugiere que Servicio al ciudadano incorpore a la caracterización la información identificada en el desarrollo de los diferentes frentes de trabajo, además de la arrojada a través de la gestión de PQRSD. Para iniciar el ajuste de la caracterización se acuerda:
Leer el documento de caracterización del ciudadano, y enviar aportes, revisar el instrumento de captura de información de atención usuarios, entregar avances de la caracterización por dependencia, entrega del documento al Secretario General y al Jefe de la oficina de planeación y sistemas</t>
  </si>
  <si>
    <t>Se elaboro la metodología para adelantar el diagnostico de capacidades y entornos utilizando la metodología DOFA y metaplan, y teniendo en cuenta los lineamientos del MIPG.</t>
  </si>
  <si>
    <t>Se actualizaron cuatro de cinco proyectos de inversión y se cargaron en el aplicativo MGA-Web, el proyecto el "Implementación de las herramientas TIC en la educación formal de las personas sordas a nivel nacional", del cual no se pudo completar la cadena de valor por una ausencia de productos afines.</t>
  </si>
  <si>
    <t>Durante el primer trimestre del año se definió el modelo de asesoría en torno al decreto 1421/2017 y la ruta de implementación para el trabajo con las secretarías de educación.
Se adelantaron acciones de asesoría en 8 entidades territoriales:
1. Bogotá (Convenio SDIS, convenio Caro y Cuervo, IE La Esperanza)
2. Cundinamarca (convenio con la SED)
3. Villavicencio
4. Bucaramanga
5. Ibagué
6. Cali
7. Barranquilla
8. Fusagasugá
Así mismo, se cualificaron 381 agentes educativos</t>
  </si>
  <si>
    <t>Se elaboraron 7 Planes operativos para el fortalecimiento institucional así: cinco por cada subsistema de gestión, uno para el Sistema Integrado de gestión y uno para la política de fortalecimiento organizacional y simplificación de procesos.</t>
  </si>
  <si>
    <t>La ejecución presupuestal de la entidad en referencia al total apropiado Vs total pago a 30 de marzo es del 17,5%. En cuanto al total apropiado Vs el total comprometido es del 50,3%, para un total de 4.306.077.678,22 comprometido.</t>
  </si>
  <si>
    <t>TIC GESTION
- Seguimiento a la ejecución del Plan operativo de Tic para la Gestión identificando las tareas a realizar:  Se realiza actualización catalogo de servicios tic, se publica en el sistema de calidad (ITS),  se socializa con el grupo de sistemas.
- seguimiento al plan de mantenimiento de servicios tecnológicos: Se realiza  reintegro y asignación nuevos equipos funcionarios de la Entidad- Backups correo e información.  
- Se  elabora Procedimiento de mantenimiento preventivo y correctivo, el cual esta aprobado por la parte de sistemas y en proceso de integración con el proceso de servicios administrativos (almacén). 
- participación en la implementación del MIPG - con las tareas programadas del plan de acción
- Soporte técnico a usuarios finales y de videoconferencias 
- se realizo la implementación del file server a través de la NAS QNAP la cual esta integrada al servidor y se accede a través de la red.
- se elaboro el protocolo de copias de seguridad DLO.
TIC GOBIERNO ABIERTO
- se continuo con el acompañamiento en la actualización del Plan de participación ciudadana y estrategia de rendición de cuentas V2
- se realiza la publicación de información Ley 1712 de 2014 - Dimensión Información y comunicación - Política de transparencia 
- participación en la implementación del MIPG
- se realiza promoción y divulgación de Datos abiertos a través de redes sociales.
TIC PARA SERVICIOS
- Se realiza Seguimiento al Plan operativo identificando las tareas a realizar.
   * Se realiza la guía de usuario para las asesorías virtuales las cuales hacen parte del fortalecimiento de los canales de servicio
   * Se realiza soporte y acompañamiento en dos asesorías virtuales realizadas 
- se realiza acompañamiento en el video institucional, donde se socializan los servicios del INSOR. El cual esta en el canal Institucional del INSOR.
- Se acompaño en la ruta de implementación del modulo de PQRSD y se realizo acompañamiento en la actualización del procedimiento
- se acompaño en el la elaboración del docuemnto encuentra de satisfacción de usuario.
- Se realizó acompañamiento en la parametrización de mesa de servicios para ORFEO
SEGURIDAD Y PRIVACIDAD DE LA INFORMACIÓN
-  Seguimiento al  Plan operativo identificando las tareas a realizar. 
      se cuenta con el autodiagnóstico de seguridad digital al 100% sin embargo atendiendo los nuevos lineamientos de MINTIC y el MEN se debe actualizar el autodiagnóstico el cual debe ser entregado hasta el 16 de abril de 2018, por lo cual esta actividad se cumple y se  extiende por directrices del sector.  
- Campaña de TIps de seguridad de la información a través del boletín entrenos, sensibilización de seguridad y privacidad en conjunto con el MINTIC, envio correo de vulnerabilidad de Malware.  
- se elaboro la política institucional de backup
- se elaboro la política de escritorio  y pantalla limpia.
- Se elaboro procedimiento procedimiento control de Software.</t>
  </si>
  <si>
    <t>Se realizaron mesas de trabajo con el minitic y el ministerio de educación para definir los lineamientos del plan de trabajo de seguridad de la información</t>
  </si>
  <si>
    <t>Plan de trabajo elaborado y aprobado</t>
  </si>
  <si>
    <t>La contratación en el INSOR se ha realizado de acuerdo a los lineamientos del gobierno nacional entorno a la ley de garantías y bajo la plataforma SECOP.</t>
  </si>
  <si>
    <t>Se elaboro Plan de gestión ambiental el cual se enmarca en la Implementación del sistema de gestión de acuerdo a la norma ISO 14001 de 2015.</t>
  </si>
  <si>
    <t>Se realizó el ajuste del instrumento de medición de la satisfacción y se elaboró un documento de estrategia para medir la satisfacción de los ciudadanos</t>
  </si>
  <si>
    <t xml:space="preserve">Se construye Plan de Racionalización 2018 y se publica en la Plataforma SUIT-  http://www.insor.gov.co/descargar/estrategia_racionalizacion_tramites2018.pdf
Se Anexa como capitulo en el Plan Anticorrupción y Atención al Ciudadano 2018 Versión 1 publicado el 31 de Enero 2018: http://www.insor.gov.co/descargar/Plan_Anticorrupcion_Atencion_Ciudadano_2018_V1.pdf
Se asume un tipo de racionalización administrativa.
Compromiso: Implementar una mejora tecnológica con la adquisición de equipos y software para prestar el servicio de asesoría y asistencia en Bogotá y a nivel nacional por medio del uso de Internet. </t>
  </si>
  <si>
    <t>Plan de participación ciudadana aprobado y publicado. Durante el segundo trimestre se reportará el avance en su ejecución.</t>
  </si>
  <si>
    <t>Estrategia de rendición de cuentas sostenida del INSOR aprobada y publicada</t>
  </si>
  <si>
    <t>Al cierre del primer trimestre de 2018, el INSOR  cuenta con 3 convenios interadministrativos firmados con entidades públicas y privadas  los cuales están orientados a fortalecer la gestión de la entidad y el acceso a derechos de las personas sordas.</t>
  </si>
  <si>
    <t>Se elaboraron herramientas de seguimiento de las actividades plan de acción y proyectos de inversión enfocado en los planes operativos de la institución, la información recolectada ira a un tablero de control semaforizado evidenciando el avance de los planes y generando alerta para hacer planes de mejora.</t>
  </si>
  <si>
    <t>Se realizaron los autodiagnóstico de las diferentes políticas con los actores involucrados y se realizaron los planes de trabajo teniendo en cuenta la calificación arrojada en los autodiagnóstico</t>
  </si>
  <si>
    <t xml:space="preserve">Se realizo el seguimiento de cumplimiento de metas y recursos durante la ultima semana de marzo y primera de marzo. La información se analizara en un informe  para presentar al comité de gestión y desempeño institucional. </t>
  </si>
  <si>
    <t>Esta actividad se reportará a partir del segundo trimestre de 2018.</t>
  </si>
  <si>
    <t>Se reporto en los meses de febrero y marzo en las fechas establecidas el avance de los cinco proyectos incluyendo avance en producto físico y de gestión y el avance presupuestal por actividad con regionalización y focalización</t>
  </si>
  <si>
    <t>Se cumplió con la fase de planeación del MIPG para el 2018 con sus respectivos planes de acción y sectorial.</t>
  </si>
  <si>
    <t>Se elaboro la plan estratégico de comunicación externa e interna</t>
  </si>
  <si>
    <t>Se implementó el 25% del plan de comunicaciones de acuerdo con lo previsto. En comunicación interna se realizó 1 boletín; 2 protectores de pantalla; 2 fondos de pantalla; 2 campañas para público interno; envío de 20 mensajes por el chat institucional con información sobre actividades institucionales;  19 correos de apoyo a otras áreas; 2 concursos internos; 2 publicaciones  en la intranet; se reenviaron 17 correos al área de atención al ciudadano con solicitudes externas y se hicieron 34 publicaciones en carteleras digitales internas con 11 videos. En el componente de prensa se hicieron 2 publicaciones en el portal, se envió un boletín de prensa a medios de comunicación nacionales y se gestionaron 5 publicaciones en los medios de comunicación; en comunicación digital se hicieron 248 publicaciones en redes sociales y se dio respuesta a 76 comentarios de ciudadanos y en producción gráfica y audiovisual se elaboraron 23 recursos gráficos y 16 videos.</t>
  </si>
  <si>
    <t>Se realizó la consolidación de las PQRSD enviadas a través del formulario online, el SAC y ORFEO, en la que se gestionaron un total de 474 PQRSD</t>
  </si>
  <si>
    <t>Se realiza una constante verificación  del cumplimiento de la Ley 1712 de 2014, Decreto 103 de 2015 y Resolución 3564 de 2015; se  implementa la Pagina Ley de Transparencia y Acceso a la Información Pública  donde se pública la Información de la entidad según estándar de publicación correspondiente al I Trimestre según envió por parte de las áreas responsable de la información.</t>
  </si>
  <si>
    <t>Se da continuidad al plan de accesibilidad web elaborado en las mesa sectorial con apoyo del ministerio.</t>
  </si>
  <si>
    <t>Actividad programada para el segundo trimestre</t>
  </si>
  <si>
    <t>Se realizó el registro y reporte de novedades y hojas de vida en el SIGEP durante el periodo evaluado</t>
  </si>
  <si>
    <t>Se realizó la formulación del plan operativo para el fortalecimiento del sistema de gestión documental en el mes de enero del 2018</t>
  </si>
  <si>
    <t xml:space="preserve">Se realizó la formulación del plan operativo para diseñar la metodología y estrategia de gestión del conocimiento en el INSOR </t>
  </si>
  <si>
    <t>Esta actividad inicia en el segundo semestre de la vigencia</t>
  </si>
  <si>
    <t>Esta actividad se reportará a partir del segundo trimestre de 2018</t>
  </si>
  <si>
    <t>El programa anual de auditoria 2018, se aprobó mediante de acta N° 01 del Comité Institucional de Control Interno, del día 16 de febrero del 2018, Durante el trimestre se ejecutaron 20 informes de ley y  seguimiento de los 21 programados para el periodo.</t>
  </si>
  <si>
    <t xml:space="preserve">El equipo designado para la actualización de la caracterización conformado por profesionales de las diferentes áreas, se reunió el 5, 12, 19 y 26 de abril. Frente a la actualización del documento se definió: tomar la información surgida en 2017 en las diferentes dependencias, omitir el apartado de usuarios potenciales, citar documentos institucionales, fuentes y normatividad, actualizar los apartados: uso de canales, solicitudes por eje temático, realizar un ejercicio de unificación de estilo en la redacción del documento, actualizar información de portafolio de servicios, actualizar datos de contacto y canales oficiales de atención, Ajustar la tabla de variables, dejar como anexo la lista de entidades publicas y privadas, omitir las conclusiones dado que el documento arroja la información de manera clara cumpliendo con el objetivo del documento. Se construyó y aplicó un instrumento y preguntas claves para alimentar la caracterización teniendo en cuenta las acciones del 2017.
El documento queda estructurado así: A. introducción, B. Características y requerimientos de los ciudadanos , usuarios y grupos de interés del INSOR, Servicio al ciudadano y áreas misionales: Títulos: áreas misionales y Servicio al ciudadano, Tipo de usuarios (Persona Natural/Persona jurídica) Sector privado: Organizaciones civiles y empresas, Sector Publico: Entidades de orden Nacional/territorial, Orden municipal y Departamental, Gráfica participación, entidades por categorías, canales de atención, Temática, Lugar de procedencia de los ciudadanos y entidades atendidos por INSOR. C. Anexos El 2 de mayo de se envía el documento final al Secretario General y al Jefe de la oficina de planeación y el 20 de junio se socializa a los servidores del INSOR a través de correo electrónico  </t>
  </si>
  <si>
    <t>Actividad realizada primer trimestre 2018</t>
  </si>
  <si>
    <t>No se convoco en el II Trimestre por parte del Sector a mesas de trabajo  para la elaboración de la estrategia de seguridad digital para el sector.</t>
  </si>
  <si>
    <t>Con forme a lo establecido, se realiza la escritura del los apartados del documento de la estrategia integral para el mejoramiento de la calidad educativa de la población sorda, lo cual deriva en el documento que se anexa, el cual está sujeto a eventuales ajustes.</t>
  </si>
  <si>
    <t>• Se seleccionaron y tradujeron los Ítems de la prueba SABER 11 - 2018 (27 Ítems).
Se realiza la producción audiovisual del Tour de ayuda de la plataforma PLEXI.
Se produjeron 15 Ítems liberados en Lengua de Señas Colombiana.
Se videograbaron, los contenidos de la guía de la prueba SABER 11. (11 contenidos).
Se realizaron sesiones de asesoría, con la oficina de comunicaciones, de diseño, para la divulgación, preparación y aplicación de la prueba.
• Durante el segundo trimestre (abril a junio) se ha avanzado con respecto a la producción de los 120 contenidos, así: 
12 clases en vivo
22 cortos
8 lecciones de módulos
40 contenidos de Cundinamarca 
Total segundo trimestre: Elaboración de 82 contenidos educativos accesibles</t>
  </si>
  <si>
    <t>Durante el segundo trimestre se desarrollaron 47 asesorías; de las cuales 28 fueron a secretarías de educación (Antioquia, Armenia, Bucaramanga, Buenaventura, Buga, Cali, Cúcuta, Cundinamarca, Huila, Ibagué, Ipiales, La Guajira, Meta, Mosquera, Nariño, Neiva, Norte de Santander, Pasto, Popayán, Riohacha, Risaralda, Sabaneta, Santa Marta, Santander, Soacha, Tolima, Tunja y Valledupar); 4 a entidades de educación superior (Universidad Nacional de Antioquia, Universidad Tecnológica de Santander, Universidad Tecnológica Metropolitana y Universidad del Norte); 6 a instituciones educativas (IE ENS Bucaramanga, IE ENS de Neiva, IE Niño Jesus de Praga, IE Salvador Suarez , IE Francisco Luis Hernandez e IE Técnico Guaymaral); 7 acompañamientos al MEN en asesoría sobre decreto 1421en las ciudades de (Atlántico, Barranquilla, Huila, Ibagué, Neiva, Soledad y Tolima); 1 sobre sordoceguera y 1 exclusiva a padres de familia de la IE Salvador Suarez Suarez.</t>
  </si>
  <si>
    <t>Se realiza una constante verificación  del cumplimiento de la Ley 1712 de 2014, Decreto 103 de 2015 y Resolución 3564 de 2015; se  implementa la Pagina Ley de Transparencia y Acceso a la Información Pública  donde se pública la Información de la entidad según estándar de publicación correspondiente al I Trimestre según envió por parte de las áreas responsable de la información.
se actualiza Esquema de Publicación de Información INSOR en su Versión 3
http://www.insor.gov.co/descargar/ESQUEMA_DE_PUBLICACION_INSOR_V3.xlsx</t>
  </si>
  <si>
    <t>Actividad desarrollada primer trimestre</t>
  </si>
  <si>
    <t xml:space="preserve">Meta cumplida en el primer trimestre del año </t>
  </si>
  <si>
    <t>Se realiza el seguimiento del plan de acción propuesto en la matriz GETH, el cual se encuentra en el informe de gestión del segundo trimestre.</t>
  </si>
  <si>
    <t>Se realizó el seguimiento del segundo trimestre donde se programaron 16 actividades y se ejecutaron en su totalidad, las cuales se pueden evidenciar en el informe de gestión de talento humano.</t>
  </si>
  <si>
    <t>Se realizo la ejecución de los planes para el fortalecimiento y desarrollo del talento humano,  donde las actividades relacionadas con el plan de bienestar se cumplieron en un 93%  y las actividades relacionadas con el plan de capacitación en un 64% para un total ponderado de 79% en el periodo reportado</t>
  </si>
  <si>
    <t>Las actividades programadas en este componente se cumplieron en un 100% para el periodo</t>
  </si>
  <si>
    <t>Con respecto a las  actividades relacionadas con el plan de bienestar se cumplieron en un 93% y las actividades relacionadas con el plan de capacitación en un 64% para un total ponderado de 79% en el periodo reportado</t>
  </si>
  <si>
    <t xml:space="preserve">Esta actividad se cumplió en el primer trimestre del año </t>
  </si>
  <si>
    <t>Se realiza el registro y reporte de novedades y hojas de vida en el SIGEP durante el periodo.</t>
  </si>
  <si>
    <t xml:space="preserve">Actividad cumplida en el 1 trimestre del año </t>
  </si>
  <si>
    <t xml:space="preserve">Evaluar el grado de cumplimiento del Modelo Integrado de Planeación y Gestión - MIPG por cada una de las entidades </t>
  </si>
  <si>
    <t>Plan de trabajo elaborado y en ejecución.
En la implementación del plan de trabajo diseñado, se desarrollaron las siguientes actividades:
* El diligenciamiento de la encuesta de diagnóstico institucional aportada por el Ministerio de Educación Nacional-MEN para conocer el estado actual de la dimensión y política de gestión del conocimiento en el sector educativo
* La producción de un documento interno de diagnóstico institucional de la dimensión y política de gestión del conocimiento, donde se detallan los avances en cada eje de intervención
* Adicionalmente, se tuvo una participación activa de la Jornada de Inducción y Reinducción desarrollada en el INSOR el día 18 de mayo de 2018, donde cada uno de los procesos expusieron sus funciones principales y apuestas para la vigencia. La memoria del evento se encuentra disponible en: https://spark.adobe.com/page/t3sBjMK8LSRxN/
* Entre los meses de julio y septiembre de 2018 se desarrollarán las 3 sesiones programadas de "mesas del saber institucional" para el intercambio y capitalización de conocimiento en la Entidad.</t>
  </si>
  <si>
    <t>Acción realizada en el primer trimestre.</t>
  </si>
  <si>
    <t>Se implementó el 25% del plan de comunicaciones de acuerdo con lo previsto, reportando un avance acumulado del 50%. En comunicación interna se realizaron 3 boletines; 6 protectores de pantalla; 7 fondos de pantalla; 7 campañas para público interno; envío de 80 mensajes por el chat institucional con información sobre actividades institucionales;  se enviaron 80 correos de apoyo a otras áreas; se hicieron 4 concursos internos; 4 publicaciones  en la intranet; se reenviaron 27 correos al área de atención al ciudadano con solicitudes externas y se hicieron 173 publicaciones en carteleras digitales internas. En el componente de prensa se hicieron 17 publicaciones en el portal, se enviaron 3 boletines de prensa a medios de comunicación nacionales, se gestionaron 15 publicaciones en los medios de comunicación y se organizaron 3 eventos institucionales; en comunicación digital se hicieron 787 publicaciones en redes sociales y se dio respuesta a 416 comentarios de ciudadanos y en producción gráfica y audiovisual se elaboraron123 recursos gráficos y 66 videos, además del cubrimiento videográfico de 16 actividades de las áreas misionales.</t>
  </si>
  <si>
    <t xml:space="preserve">Se ajusta la encuesta de satisfacción, se adiciona una pregunta sobre la percepción del ciudadano frente a los servicios del INSOR. Se envía a través de correo electrónico a todos los ciudadanos que enviaron PQRSD de enero a junio de 2018  De las personas que diligenciaron el formulario el 55% fueron personas sordas y el 45% restante fueron personas oyentes. Los ciudadanos que presentaron solicitudes en la mayoría de los casos son de Bogotá, y otros municipios aledaños a la capital.  Otros son de departamentos de la costa atlántica, Antioquia, Pasto y Valle del Cauca. El canal donde se registró un mayor número de respuestas fue el de correo electrónico con 55% del total de formularios diligenciados. 
Con relación al ITEM claridad en la información en el CANAL PRESENCIAL el mayor porcentaje lo ocupó la calificación de excelente con el (60%). CANAL TELEFÓNICO:  la calificación de Excelente fue la más frecuente con un (67%), seguida de aceptable con el (33%). CORREO ELECTRÓNICO: el mayor porcentaje lo ocupó la calificación de bueno con el (42%), seguido de la calificación de excelente con el (37%).  CORREO CERTIFICADO: tuvo un porcentaje de bueno con el (100%) en relación a todas las respuestas. PAGINA WEB: el (38%) de los usuarios lo calificaron como excelente. Este mismo valor lo tuvo la calificación de bueno con el (38%). VIDEO CHAT EN LSC: el mayor porcentaje lo ocupó la calificación de excelente con el (50%). En segundo lugar se encuentra la calificación de aceptable con el (33%). 
Algunas de las observaciones frente a la pregunta de ¿como le gustaría que fuera el servicio que presta el INSOR? estuvieron encaminadas a felicitar al INSOR por la gestión que ha realizado, otras comentaron que les gustaría que el servicio fuera más ágil, proactivo y personalizado y tener un sistema de mayor interacción con la comunidad sorda. También se dijo que la entidad a veces no brinda respuesta a las peticiones o que la respuesta se demora mucho. Adicionalmente hubo un llamado de atención a la entidad para que enfoquen su servicio en los lugares donde la comunidad sorda requiere de más ayuda, sugieren que en cada departamento exista una dependencia del INSOR. </t>
  </si>
  <si>
    <t>Se diseñó, socializó y ajustó el formato/formulario de seguimiento a resultados por cada actividad desarrollada en el Plan de Participación, y se puso en línea mediante link: https://bit.ly/2qG6NTy para uso de todas las personas responsables de actividades relacionadas en el plan de participación ciudadana, las cuales fueron informadas mediante correo electrónico el día 26 de abril de 2014
Se dispone de la matriz de seguimiento a resultados obtenidos en las actividades desarrolladas en Participación durante el primer semestre de la vigencia 2018.
Se emite informe ejecutivo de seguimiento a la ejecución de la política de participación ciudadana para la generación del informe de gestión institucional con corte a mayo de 2018.</t>
  </si>
  <si>
    <t xml:space="preserve">Se realizó la consolidación de las PQRSD  para un total de 321 PQRSD gestionadas </t>
  </si>
  <si>
    <t>Actividad programada para el tercer semestre</t>
  </si>
  <si>
    <t>Para el segundo trimestre del año se ejecutaron actividades del plan de bienestar enfocadas en mejorar el bienestar de los funcionarios y sus familias articulado con la Caja de Compensación Colsubsidio como el día de la secretaria, día del niño, para el día del Servidor Público nos vinculamos con la programación realizada por el DAFP en el Hotel Tequendama, entre otras, con respecto al plan de previsión se diligencio el formato No. 1 con la información de los contratistas que apoyan la gestión de cada uno de los procesos, adicionalmente se realiza un análisis entre los cargos vigentes y se da un análisis inicial para los cargos que se requerirán a futuro, igualmente se diligenció el formato No. 2 programado en el plan de previsión. Con respecto al plan de capacitación se programaron ocho (8) actividades según la Malla Curricular y se lograron 7 de ellas, como conclusión el plan  estratégico de talento humano se viene cumpliendo de acuerdo a la programación inicial y se puede evidenciar en el informe de gestión de talento humano del segundo trimestre que también contiene información sobre el cumplimiento del plan anual de vacantes.</t>
  </si>
  <si>
    <t>Se realizaron mesas de trabajo para la construcción y socialización de los valores de la entidad, se construye un borrador del código de integridad del INSOR.</t>
  </si>
  <si>
    <t>El porcentaje de avance en el trimestre acumulado en el desarrollo de las actividades fue de un 59,6% de un 50.4% que se tenia programado, el avance por dimensión en el plan de acción fue el siguiente:
• Talento humano: 87,3%
• Gestión del conocimiento y la innovación; 70%
• Direccionamiento estratégico y Planeación: 62,6%
• Información y comunicación: 62,3%
• Gestión con valores para resultados: 61,6%
• Gestión control interno 59,9%
• Misional: 54,3%
• Evaluación de resultados: 44,9%</t>
  </si>
  <si>
    <t>Siguiendo la metodología establecida se avanzo en la elaboración del documento de diagnostico de capacidades y entornos en versión inicial.  El cual contempla un análisis de factores externos, internos y la elaboración de una propuesta de valor. Se lleva una avance del 70% con corte al 30 de junio.</t>
  </si>
  <si>
    <t xml:space="preserve">De acuerdo con los 7 planes que conforman el Plan de Fortalecimiento institucional se tuvo el siguiente avance: Plan de SGA: 94% Plan SGSST:16/16 Plan SGC: 16/17; Plan  Gestión documental:10/10; Plan SSPI:7/8, Plan de sistema de gestión: 3/4 y el Plan de la política de fortalecimiento de MIPG:6/6 Dado lo anterior se obtiene un cumplimiento promedio de: 92%. </t>
  </si>
  <si>
    <t>La entidad durante el segundo trimestre alcanzo una ejecución presupuestal del 81,7% en comprometido Vs la apropiación vigente, lo que quiere decir que se comprometieron $ 3,026,404,563.66. En cuanto a pagos se tiene un porcentaje de avance del 47,6% para un total de $1,764,511,320.01.</t>
  </si>
  <si>
    <t>TIC GESTION
se Realizó seguimiento a la ejecución del Plan operativo: 
- se Realizó apoyo en los ejercicios de rendición de cuentas soportados en medios electrónicos.
- Se Realizó apoyo en las actividades de la estrategia de participación ciudadana, que se deban realizar por medios electrónicos.
- se apoyo con las actividades definidas para el ejercicio de innovación abierta.
- participación en el seguimiento a la implementación del MIPG
- se Realizó promoción y divulgación de Datos abiertos a través de redes sociales.
-Se Realizó Seguimiento al Plan operativo, con las actualizaciones requeridas por el MINTIC. 
- se continuo con el acompañamiento en la ejecución de actividades correspondientes al Plan de participación ciudadana y estrategia de rendición de cuentas V2
- Se Realizó Actualización y publicación de información según el esquema de Publicación de Información INSOR - Ley de transparencia, de acuerdo a la solicitud de las áreas.
- se Realizó promoción y divulgación de Datos abiertos a través de redes sociales.
- se realizaron tareas de identificación de datos estratégicos (plan de acción 2018)
- se realizo la promoción a los datos publicados 
TIC GOBIERNO ABIERTO
se continuo con el acompañamiento en la actualización del Plan de participación ciudadana y estrategia de rendición de cuentas V2
- Se Realizó Actualización y publicación Esquema de Publicación de Información INSOR - Ley de transparencia.
- se Realizó apoyo en los ejercicios de rendición de cuentas soportados en medios electrónicos.
Acompañamiento Actividades Audiencia Publica de rendición de cuentas INSOR 2018
- Se Realizó apoyo en las actividades de la estrategia de participación ciudadana, que se deban realizar por medios electrónicos.
- se apoyo con las actividades definidas para el ejercicio de innovación abierta.
- Se Realizó Actualización y publicación de información según el esquema de Publicación de Información INSOR - Ley de transparencia, de acuerdo a la solicitud de las áreas.
- se Realizó promoción y divulgación de Datos abiertos a través de redes sociales.
- se realizaron tareas de identificación de datos estratégicos (plan de acción 2018)
TIC PARA SERVICIOS
se Realizó informe de seguimiento al componente de Tic para servicios en donde se contemplo lo siguiente:
- Identificar los canales de la caracterización de usuarios para poder generar un cierre de brechas para el uso de tecnologías: Acompañar en la revisión y actualización del Portafolio de servicios Institucional
- Fortalecer los canales para la prestación de servicio de asesorías virtuales: realizar mesas de trabajo con el área misional y planeacion respecto a las asesorías virtuales, implementando el protocolo de asesoría virtual
- Apoyar en la Implementación del módulo de ORFEO para la recepción de PQRS a través de la WEB y dispositivos móviles.    
- Implementar ORFEO para la gestión de PQRS: 1. Acompañar la ruta de Implementación tecnológica en ORFEO para la gestión de PQRS y acompañamiento en la actualización del procedimiento.
- Se Realizó soporte y acompañamiento en dos asesorías virtuales Realizadas.
TIC SEGURIDAD Y PRIVACIDAD DE LA INFORMACIÓN
Se Realizó seguimiento al  Plan operativo identificando las tareas a realizar de la implementación: 
- Se elabora el plan de control operacional al 100% sin    embargo este se encuentra en el proceso de aprobación del plan por parte del comité de Gestión y Desempeño.                     
- Campaña de Tips de seguridad de la información a través del envió correo de vulnerabilidad de Malware y Boletín EntreNos para el II trimestre de 2018.                                                     
- Se Realizó concurso de Incentivos a través del grupo de WhatsApp Institucional - Tips de seguridad de la información.   
- Se actualizaron los indicadores de eficiencia y efectividad del sistema de seguridad y privacidad de la información.                
- Se elaboró las política de escritorio y pantalla limpia y uso de redes inalámbricas las cuales se encuentran en el manual de políticas de seguridad y privacidad de la información.                  
- Se Elaboró la guía para copias de respaldo de información con su respectivo procedimiento y la bitácora de backups.        
- Se Elaboró guía de infraestructura critica.                              
- No se convoco en el II Trimestre de 2018 por parte del Sector a mesas de trabajo de seguridad digital.</t>
  </si>
  <si>
    <t>Se ejecuto en su totalidad el plan de trabajo aprobado así:
• Se elaboró y expidió la Resolución 299 del 29 de junio de 2018, “Por la cual se conforma el Comité de Conciliación y Defensa Judicial del Instituto Nacional para Sordos – INSOR, se establece su reglamento y se deroga la Resolución 174 de 2014"
• Se actualizaron los indicadores de gestión del proceso de Gestión Jurídica.
• Se actualizó el procedimiento de Defensa Juridica del INSOR el cual fue tramitado a través del Sistema de Gestión de Calidad.
• Se actualizó el mapa de riesgos del proceso de Gestión Jurídica.</t>
  </si>
  <si>
    <t>El plan operativo del subsistema de Gestión ambiental formulado fue desarrollado en 6 líneas de acción: Implementación de requisitos ISO 14001 (peso programado 15%), desarrollo del programa de gestión del recurso hídrico (peso programado 15%), desarrollo del programa de ahorro de energía (peso programado 15%), desarrollo del programa de gestión de residuos (peso programado 20%), desarrollo del programa de cero papel (peso programado 20%) y programa de ecomovilidad (peso programado 15%). De acuerdo con lo programado se obtuvo un avance del 58%.</t>
  </si>
  <si>
    <t>Se ajusta el Plan de Participación Ciudadana en la Gestión Pública del INSOR para la vigencia 2018, en coherencia con los requerimientos específicos de la Política de Participación Ciudadana en la Gestión Pública del nuevo Modelo Integrado de Planeación y Gestión-MIPG. En este ejercicio participaron las áreas con actividades a cargo. La nueva versión del Plan de Participación fue aprobada mediante Acta en la sesión del Comité de Gestión y Desempeño del INSOR el día 24 de abril de 2018.
El Plan de participación ciudadana actualizado fue publicado en el portal web del INSOR el día 03 de mayo de 2018, mediante link: http://www.insor.gov.co/descargar/Plan_de_Participacion_al_Ciudadana_Gestion_INSOR2018V2.pdf 
Asimismo, el documento fue socializado al interior de la Entidad mediante correo electrónico, emitido por la Oficina de Comunicaciones y Prensa el día 01 de junio de 2018, dando cumplimiento al 100% al producto en el tiempo estimado.
Se realizó la actualización del Portafolio de Servicios INSOR - fue enviado al Ministerio de educación para su revisión y aportes, se ajustó la versión de acuerdo con las sugerencias del Ministerio y fue remitido para revisión y validación técnica por parte de los distintos actores que componen el comité Institucional de Gestión y Desempeño  para dar tramite a su aprobación y validar con el DAFP si los servicios ofertados, requieren ser registrados en el SUIT. Se espera aprobación del Comité para su respectiva publicación.
Plan de racionalización : Se adelanta mesa de trabajo con la subdirección de gestión educativa  y el área de sistemas para la implementación de la modalidad Virtual dentro del procedimiento de Asesoría y asistencia Técnica.
Se realizaron 71 Asesorías de asistencias técnicas bajo la modalidad virtual.
Se realizó la revisión y actualización de la Información publicada en la Plataforma SUIT sobre el Servicio asesoría y asistencia técnica en relación con el horario de prestación del Servicio.
Se Realizó el monitoreo por parte de la oficina de Planeación y sistemas y  seguimiento por parte de la oficina de  control interno  al plan de racionalización en la Plataforma SUIT.</t>
  </si>
  <si>
    <t xml:space="preserve">Se ajusta la estrategia de rendición de cuentas del INSOR para la vigencia 2018, en coherencia con los requerimientos específicos de la Política de Participación Ciudadana en la Gestión Pública del nuevo Modelo Integrado de Planeación y Gestión-MIPG. En este ejercicio participaron las áreas con actividades a cargo. La nueva versión de la estrategia fue aprobada mediante Acta en la sesión del Comité de Gestión y Desempeño del INSOR el día 24 de abril de 2018.
la estrategia de rendición de cuentas del INSOR actualizada fue publicada en el portal web del INSOR el día 03 de mayo de 2018, mediante link:http://www.insor.gov.co/descargar/Estrategia_Rendicion_de_Cuentas2018_V2.xlsx 
Asimismo, el documento fue socializado al interior de la Entidad mediante correo electrónico, emitido por la Oficina de Comunicaciones y Prensa el día 01 de junio de 2018, dando cumplimiento al 100% al producto en el tiempo estimado.
Se inicia la ejecución de la actividades definidas para la Audiencia Publica de rendición de cuentas INSOR 2018: 
Fecha de Realización 12 de Julio 2018
Inicio Convocatoria 12 de Junio 2018
http://www.insor.gov.co/comienza-la-cuenta-regresiva-para-la-audiencia-publica-de-rendicion-de-cuentas-del-insor-2018/
Invitación en LSC: https://youtu.be/MzfuCGwHY14.
Se diseñó, socializó y ajustó el formato/formulario de seguimiento a resultados por cada actividad desarrollada en la Estrategia de Rendición de Cuentas, y se puso en línea mediante link: https://bit.ly/2qG6NTy para uso de todas las personas responsables de actividades relacionadas en la estrategia, las cuales fueron informadas mediante correo electrónico el día 26 de abril de 2014
Se dispone de la matriz de seguimiento a resultados obtenidos en las actividades desarrolladas en Rendición de Cuentas durante el primer semestre de la vigencia 2018.
Se genera reporte de seguimiento del I cuatrimestre de 2018 en cumplimiento del Plan Anticorrupción y Atención al Ciudadano 2018.
Se emite informe ejecutivo de seguimiento a la ejecución de la política de participación ciudadana (de la cual hace parte la Estrategia de Rendición de Cuentas) para la generación del informe de gestión institucional con corte a mayo de 2018.
</t>
  </si>
  <si>
    <t>El INSOR tiene a la fecha firmados dos convenios interadministrativos y un contrato: Uno Servicio Público de Empleo con el fin de fortalecer la promoción y el acceso de las personas sordas a los servicios de gestión y colocación, ofertados por la Unidad Administrativa Especial del Servicio Publico de Empleo y la Red de Prestadores del Servicio Publico de Empleoy el otro con el departamento de Cundinamarca fortalecer la atención de los niños y niñas adolescentes y jóvenes que presentan condición de discapacidad auditiva, matriculados en las IED de los municipios no certificados, con el propósito de poder garantizar una educación pertinente de calidad y bajo enfoque de inclusión fase III. El contrato fue realizado con CEETV (City TV) para prestar el servicio de CLOSED CAPTION pregrabado y en vivo al canal Citytv de CEETTV S.A</t>
  </si>
  <si>
    <t>Se realiza jornada de seguimiento y evaluación institucional en el mes de marzo, se crea una actividad de gran Prix en el INSOR donde las diferentes áreas concursan en una carrera donde los puntos a evaluar es el cumplimiento de metas, calidad en el reporte e indicadores, tanto en el plan de acción institucional, indicadores de gestión y proyectos de inversión. como resultado se recibió y consolido la información que se genero en el concurso elaborando un informe de gestión con el avance de las actividades y una semaforización de las metas con el fin de revisar las metas que presentan algún rezago y realizar acciones correctivas de las mismas.</t>
  </si>
  <si>
    <t>Se elaboro los informes II trimestre de plan de acción, proyectos de inversión e indicadores, que contiene el cumplimiento de las metas y ejecución presupuestal con semaforización, donde se muestra las actividades el avance real de las metas, indicadores y ejecución presupuestal. Muestra las actividades que presentan rezago y es presentado en el comité de gestión y desempeño lo cual sirve de herramienta para la toma de decisiones y plan de mejoramiento para las actividades que tienen problemas o a la ejecución presupuestal que se viene realizando en el periodo, para así identificar y mejorar estas metas.</t>
  </si>
  <si>
    <t xml:space="preserve">La entidad para asegurar el reporte en el aplicativo SPI inicia con la solicitud de avance a las diferentes áreas de los productos físicos y de gestión de los cinco proyectos de inversión, esto se realiza los primeros cinco días hábiles de cada mes, se consolida y revisa por parte de la oficina asesora de planeacion y sistemas y se carga en la plataforma SPI con su ejecución presupuestal por cadena de valor. durante el segundo semestre se realizo satisfactoriamente el cargue de la información del mes de abril, mayo y junio. </t>
  </si>
  <si>
    <t>El porcentaje de avance del modelo integrado de planeación y gestión - MIPG, es de un 61,7% de un 54,6% programado en los planes operativos de la entidad el avance por dimensión es el siguiente:
• Talento humano: 87,3%
• Gestión del conocimiento y la innovación; 70%
• Direccionamiento estratégico y Planeación: 62,6%
• Información y comunicación: 62,3%
• Gestión con valores para resultados: 61,6%
• Gestión control interno 59,9%
• Evaluación de resultados: 44,9%</t>
  </si>
  <si>
    <t>Se realiza ajuste a portar web  institucional  en sus contenidos ajustando según la Norma Técnica NTC 5854.
Ajuste Home Textos Alternativos
Se renombran 119 Páginas - Se agrega nombre de la Entidad
Revisión y ajuste Noticias - Principio Perceptible (Textos Alternativos - Videos)
Revisión Páginas Pertenecientes al Menú INSOR Entidad - Principio Perceptible: Relación e Información (Viñetas por código) - Cambio Tablas por DIvs - Se agregan Textos Alternativos.- se revisan encabezados
Publicación de Videos con Lengua de señas - Audio - Subtítulos</t>
  </si>
  <si>
    <t>Las actividades programadas para en gestión documental se han venido cumpliendo en su totalidad, entre las cuales se encuentran actividades como lo son: Publicación del PINAR Y PGD en la pagina web del INSOR, se realizó y se publicó el plan de conservación y preservación digital, además se elaboró el procedimiento de planeación documental, se inició con los procedimientos de disposición de documentos, preservación a largo plazo, valoración documental y consulta y préstamo de documentos.</t>
  </si>
  <si>
    <t>Ser definió que no como un proceso si no como un procedimiento a través del proceso de direccionamiento estratégico. A partir del acompañamiento brindado por el Ministerio de Educación, como cabeza de sector, para la aplicación de la dimensión "Gestión del Conocimiento" en el INSOR, en concordancia con las orientaciones del DAFP y los avances del Ministerio en la Materia, se establecen dos momentos o frentes de acción: el diagnóstico institucional de la dimensión y política y el desarrollo de la iniciativa "mesas del saber institucional" para el intercambio y capitalización de conocimiento en la Entidad. Esto, por supuesto, generó también un ajuste al plan operativo de la dimensión y política institucional.</t>
  </si>
  <si>
    <t>La entidad a través de Control Interno ha realizado dos evaluaciones  a la matriz de riesgos, la cual contempla  38 riesgos a los cuales han formulado 56 acciones para controlar y mitigar los mismos.  Las evaluaciones se realizaron una  en el mes de febrero y la otra  en mayo de 2018.
Política de administración del riesgo del Insor: La propuesta de actualización de la  Política de administración del riesgo del Insor -2018, fue revisada y validada por los funcionarios de la oficina de planeación y control interno, en reunión de trabajo del día 13 de junio de 2018.El documento final  fue enviado al Profesional con funciones de Control interno para que sea presentada y aprobada en sesión del Comité Institucional de Control Interno.
Mapa de Riesgos: En este trimestre se actualizan los riesgos de:
-Gestión Educativa: Se revisan y ajustan las acciones a desarrollar de 2018
-Gestión de Bienes y Servicios: Se identifica el riesgo: Fallas o deterioros de la instalación" y se establecen las acciones a desarrollar.
-Servicio al ciudadano, se revisan los riesgos actuales, los factores internos y externos y las acciones a desarrollar para el 2018.
-Gestión Tic: Se revisan y ajustan las acciones a desarrollar de 2018
Adicional se actualiza el  "Procedimiento administración de acciones preventivas y riesgos institucionales" y la "Guía para la Administracion del riesgo" teniendo en cuenta los lineamientos de MIPG V2.
La Oficina Asesora de Planeación y Sistemas realizó el monitoreo respectivo del primer trimestre respecto al control de riesgos</t>
  </si>
  <si>
    <t>De 105 acciones de mejora se dio cierre a 65 acciones de Direccionamiento Estratégico (8), Gestión Educativa (7), Talento Humano (25), Bienes y Servicios (3), Gestión TIC (6), Promoción y desarrollo (2) y Gestión Financiera (14)</t>
  </si>
  <si>
    <t>Política de administración del riesgo del Insor: La propuesta de actualización de la  Política de administración del riesgo del Insor -2018, fue revisada y validada por los funcionarios de la oficina de planeación y control interno, en reunión de trabajo del día 13 de junio de 2018.El documento final  fue enviado al Profesional con funciones de Control interno para que sea presentada y aprobada en sesión del Comité Institucional de Control Interno.
Mapa de Riesgos: En este trimestre se actualizan los riesgos de:
-Gestión Educativa: Se revisan y ajustan las acciones a desarrollar de 2018
-Gestión de Bienes y Servicios: Se identifica el riesgo: Fallas o deterioros de la instalación" y se establecen las acciones a desarrollar.
-Servicio al ciudadano, se revisan los riesgos actuales, los factores internos y externos y las acciones a desarrollar para el 2018.
-Gestión Tic: Se revisan y ajustan las acciones a desarrollar de 2018
Adicional se actualiza el  "Procedimiento administración de acciones preventivas y riesgos institucionales" y la "Guía para la Administracion del riesgo" teniendo en cuenta los lineamientos de MIPG V2.</t>
  </si>
  <si>
    <t>La entidad a través de Control Interno ha realizado dos evaluaciones  a la matriz de riesgos, la cual contempla  38 riesgos a los cuales han formulado 56 acciones para controlar y mitigar los mismos.  Las evaluaciones se realizaron una  en el mes de febrero y la otra  en mayo de 2018.</t>
  </si>
  <si>
    <t xml:space="preserve">• Diseño de metodología para la comprensión del concepto de víctimas en el marco del conflicto armado.
• Adaptación de materiales audiovisuales para el abordaje del conflicto armado.
• Proyección de la película Ciro &amp; Yo, con LSC con comunidad sorda.
• Talleres con comunidad sorda escolarizada sobre conflicto armado.
• Diseño de guiones para contenidos históricos sobre hechos emblemáticos de la paz y la guerra con LSC, enmarcados en la Cátedra de paz.
• Capítulo de libro que publicará la Universidad de San Buenaventura en Octubre de 2018, sobre el abordaje de la memoria histórica con la comunidad sorda a partir del proyecto Memoria enSeña en 2017.
• Preparación de profesionales sordos del INSOR para presentar ponencia en la Pontificia Universidad Javeriana de Bogotá, sobre el abordaje de la memoria histórica con la comunidad sorda a partir del proyecto Memoria enSeña en 2017.
• Articulación interinstitucional con entidades del nivel nacional y distrital que trabajan temas de paz y memoria.
• Diseño de contenidos y actividades en el marco del 9 de abril, Día nacional de la memoria y solidaridad con las víctimas del conflicto armado.
</t>
  </si>
  <si>
    <t>Se avanzo en el desarrollo de procesos de asesoría y asistencia técnica para la inclusion de poblacion sorda en Instituciones de Educación Superior: Universidad Nacional de Antioquia, Universidad Tecnológica de Santander; Universidad Tecnológica Metropololitana, Universidad del Norte, Universidad Distrital, y acompañamiento tecnico a la agenda trimestral de la red de Instituciones de Educacón Superior por la Discapacidad.</t>
  </si>
  <si>
    <t xml:space="preserve">Durante en segundo trimestre se realizaron las siguientes acciones: . - Documento preliminar de lineamientos u orientaciones para la creación de programas a nivel profesional en Instituciones Educación Superior. 
- Reuniones con la Universidad Distrital Francisco José Caldas  y el Instituto Tecnológico Metropolitano de Medellín para la formación de intérpretes 
- En el marco de la alianza con el SENA se realizó la consulta pública y mesas de validación en Medellín e Ibagué de las Normas Sectoriales de Competencias Laborales –NSCL- de intérpretes y guías intérpretes con la asistencia de 31 personas sordas y 31 oyentes y se realizaron los ajustes de las NSCL para revisión metodológica por el SENA. 
- En el marco de la alianza con ICONTEC se realizó la traducción a lengua de señas colombiana del proyecto de norma DE013/2015, “SERVICIOS DE INTERPRETACIÓN. REQUISITOS Y RECOMENDACIONES GENERALES”, correspondiente a la norma ISO 18841 ”Interpreting Services General Requirements and Recommendations, en el maco del trabajo relizado en el comité tecnico 217 Lenguaje y Teminologia de ICONTEC y socilaización de la misma en la reunión plenaria del Comité Técnico 37, Subcomité 5 (SC5) “Language and Terminology”, de la Organización Internacional de Normalización (ISO), llevada a cabo el 15 de junio en la ciudad de Hangzhou (China). 
</t>
  </si>
  <si>
    <t>SANDRA MORENO</t>
  </si>
  <si>
    <t>ORLANDO CASTILLO</t>
  </si>
  <si>
    <t>Actividad desarrollada en el segundo trimestre</t>
  </si>
  <si>
    <t>El INSOR en el III trimestre de la vigencia 2018, a nivel de compromisos  ejecutó el 82%, es decir $7.115 millones con  respecto al total del presupuesto vigente  que es de $8.634 millones; La apropiación vigente presenta un incremento en $50 millones que corresponden a una adición presupuestal en recursos propios que se tramitó por un convenio interadministrativo firmado por el INSOR con la UASPED.           Al III trimestre de 2018, se destaca el desempeño en el rubro de inversión con un cumplimiento del 93% de la meta establecida, comprometiendo $3.515 millones de $3.773 millones apropiados en este rubro. Igualmente se resaltan los esfuerzos en el rubro de gastos generales que alcanza el 84% de ejecución durante el periodo en mención, comprometiendo $465 millones de $553 millones apropiados.  En cuanto al rubro de gastos de personal, la meta propuesta está estrechamente relacionada con el cumplimiento de las obligaciones que tiene la Entidad con el personal de planta para su normal funcionamiento, comprometiendo el 73%. No obstante, este rubro viene cumpliendo su ejecución de acuerdo con lo programado.</t>
  </si>
  <si>
    <t>La contratación en el INSOR se ha realizado de acuerdo a los lineamientos del gobierno nacional entorno a la ley de garantías y bajo la plataforma SECOP II.</t>
  </si>
  <si>
    <t>La entidad para asegurar el reporte en el aplicativo SPI inicia con la solicitud de avance a las diferentes áreas de los productos físicos y de gestión de los cinco proyectos de inversión, esto se realiza los primeros cinco días hábiles de cada mes, se consolida y revisa por parte de la oficina asesora de planeacion y sistemas y se carga en la plataforma SPI con su ejecución presupuestal por cadena de valor. durante el tercer trimestre se realizo satisfactoriamente el cargue de la información del mes de julio, agosto y septiembre.</t>
  </si>
  <si>
    <t>El porcentaje de avance del modelo integrado de planeación y gestión - MIPG, es de un 83,9% de un 75,6% programado en los planes operativos de la entidad el avance por dimensión es el siguiente:
• Talento humano: 93,8%
• Gestión del conocimiento y la innovación; 85%
• Direccionamiento estratégico y Planeación: 89,4%
• Información y comunicación: 91,3%
• Gestión con valores para resultados: 79,9%
• Gestión control interno 81,4%
• Evaluación de resultados: 84,3%</t>
  </si>
  <si>
    <t>Maria Fernanda</t>
  </si>
  <si>
    <t xml:space="preserve">Dentro del plan de trabajo del SGSST, lo planeado para el tercer trimestre era de 11 actividades las cuales fueron ejecutadas en su totalidad. Entre las que se destacan: Coordinación y desarrollo del sistema de gestión de la seguridad y salud en el trabajo, Gestión integral del SG-SST, Gestión de la salud • Estilos de vida y trabajo saludables, • Medición de SST, • Inspecciones, • Entrega elementos de protección personal - Comprobación del SG-SST a través de indicadores. </t>
  </si>
  <si>
    <t xml:space="preserve">cumplido 100% </t>
  </si>
  <si>
    <t xml:space="preserve">Se formuló documento de estrategia para fortalecer la cultura del autocontrol y  la autoevaluación en la entidad. Se encuentra en desarrollo la actividad de mensajes TIPS dirigidos a sensibilizar a los funcionarios y contratistas del Instituto Nacional para Sordos –INSOR- en la importancia de asumir actitudes de autocontrol y autoevaluación frente al verdadero significado de la prevención, en busca de la mejora continua de los procesos. </t>
  </si>
  <si>
    <t>Documento elaborado y publicado en la intranet y enviado a comunicaciones para socialización. http://172.16.10.2/gi.documents/Planeacion%20Institucional/Diagnostico%20de%20capacidades%20y%20entornos%20v1.pdf#scrollbar=1&amp;toolbar=0&amp;statusbar=0&amp;messages=0&amp;navpanes=0</t>
  </si>
  <si>
    <t>Desde el segundo trimestre la OAJ ejecuto en su totalidad el plan de trabajo aprobado así:
• Se elaboró y expidió la Resolución 299 del 29 de junio de 2018, “Por la cual se conforma el Comité de Conciliación y Defensa Judicial del Instituto Nacional para Sordos – INSOR, se establece su reglamento y se deroga la Resolución 174 de 2014"
• Se actualizaron los indicadores de gestión del proceso de Gestión Jurídica.
• Se actualizó el procedimiento de Defensa Juridica del INSOR el cual fue tramitado a través del Sistema de Gestión de Calidad.
• Se actualizó el mapa de riesgos del proceso de Gestión Jurídica.</t>
  </si>
  <si>
    <t xml:space="preserve">No se presentan modificaciones al Plan de Participación ciudadana en la gestión 2018 Versión 2  - vigente.
Se realizo seguimiento de las actividades programadas en el Plan de participación en el III Trimestre mediante el formulario de seguimiento a resultados: https://bit.ly/2qG6NT.
Se realizo Foro virtual Pensión de Jubilación: ¿qué es?, ¿cómo?, ¿cuándo?, ¿dónde?.
Se desarrollo la sesión del espacio "Tu Hora con la Dirección" el día 1 de junio de 2018, contando con la participación de 4 personas sordas.
Se realizo Audiencia Pública Rendición de Cuentas INSOR 2017 – 2018
Fecha realización : 12 de Julio 2018
Hora: 9:00 a 1:00 p.m.
Transmisión: Vía Streaming.
Se da continuidad a la ejecución del ejercicio de innovación abierta.
</t>
  </si>
  <si>
    <t>La evaluación de la satisfacción se realiza semestralmente, ya se realizó la correspondiente al I semestre de 2018, al finalizar la vigencia se realizará el segundo informe.</t>
  </si>
  <si>
    <t>Se  revisaron 8 inscripciones de las cuales solo se contaba con 3 propuestas que fueron analizadas por parte de la Oficina de Servicio al Ciudadano para identificar el cumplimiento de los requisitos planteados para el ejercicio de innovación.</t>
  </si>
  <si>
    <t>La ejecución del Plan Estratégico de Talento Humano se articula en sus cinco planes, como son: Plan de Capacitación, Plan de Bienestar, Plan Anual de Vacantes, Plan de Previsión del Recurso Humano y Plan de Seguridad y Salud en el Trabajo, el avance del trimestre corresponde al 26%, En el Plan de Capacitación se lograron 20 actividades desarrollas con la participación de los funcionarios de todos los niveles, El Plan de Bienestar se cumplió con lo programado para el trimestre gracias a la ejecución del contrato con Colsubsidio se lograron articular y desarrollar varias actividades, adicionalmente se desarrollaron charlas de FNA, Servicios de Salud Domiciliaria, Servicios exequiales, Cooperativas de Ahorro, participación en los juegos de la Función Pública en diferentes disciplinas, igualmente la apertura de la prueba piloto de Teletrabajo de  tres funcionarias. El Plan Anual de vacantes con sus respectivas novedades de movimientos de personal, El Plan de Previsión del Recurso Humano culminado con las tres herramientas que se propusieron al inicio de la vigencia, que permite dar una mirada de las necesidades de personal comparando la planta Global con la que cuenta la Entidad y el apoyo a través de contratistas que apoyan la gestión, El plan de SGSST, avance en la maduración del sistema del según seguimiento y evaluación realizada por la Universidad Sto Tomas.</t>
  </si>
  <si>
    <t>Para el tercer trimestre el avance correspondiente a los planes que se articulan en este componente son : Plan de Capacitación el avance fue del 80%, de las 25 capacitaciones programadas se cumplieron 20, donde se resalta el apoyo de los profesionales de las áreas en el desarrollo de capacitaciones a través de la trasmisión del conocimiento, igualmente con el apoyo de la ESAP y el MEN, en el Plan de Bienestar para el periodo su avance fue del 100%, todas las actividades planeadas se lograron ejecutar se desarrollaron espacios enfocados al bienestar de los colaboradores como el día de amor y amistad que con un detalle simbólico reconociendo en el otro las bondades a través de frases y bonos de afecto, igualmente la participación de funcionarios y contratistas en los juegos de la Función Pública en disciplinas como futbol de sala, rana, bolos, pin pon, las actividades de integración como el día de la persona SORDA,  Cumpleaños del Insor y la SEMANA DE LA SALUD, que se abordó con capacitaciones cada día como se evidencia en el plan de capacitación, así como incentivar el autocuidado para lo cual se otorgó una hora diaria de ejercicio para el cuidado del corazón.</t>
  </si>
  <si>
    <t>El avance correspondiente a este componente articulado a través del Plan Anual de vacantes donde se describe mes a mes todos los movimientos de personal y las novedades administrativas que ofrece información confiable y oportuna para la toma de decisiones. El Plan de Previsión de Talento de Talento Humano en el cual se proyectaron tres instrumentos los cuales fueron culminados para el mes de septiembre fue insumo para el informe analítico del resultado, Con respecto a la Ley de Cuotas fue reportado y validado por DAFP, El avance del SIGEP se encuentra al 100% cada vez que surte una novedad administrativa de un funcionario como vinculación o retiro es registrado en el plataforma, en cuanto a la Evaluación del Desempeño se culmino lo correspondiente al primer trimestre para funcionarios de Carrera Administrativa y de Libre Nombramiento, para los funcionarios en Provisionalidad se hace el cierre parcial de evaluación en el mes de octubre, con respecto a los acuerdos de Gestión de los Gerentes Públicos se realizó el seguimiento al primer trimestre de 2018.</t>
  </si>
  <si>
    <t xml:space="preserve">El avance frente al Cumplimiento plan Ambiente y Cultura  Laboral se logró para este periodo la apertura de la prueba piloto de Teletrabajo con el cumplimiento de la todas las etapas previstas en el documento técnico, tres funcionarias iniciaron teletrabajo en el mes de septiembre. </t>
  </si>
  <si>
    <t xml:space="preserve">Se culminó la construcción del Código de Integridad el cual fue aprobado en el Comité de gestión y Desempeño, fue editado y gracias al trabajo de nuestros compañeros sordos se asignó una seña a cada valor lo cual hace que el Código de Integridad del Insor sea único, el evento de lanzamiento oficial esta previsto para el 19 de octubre, donde se adoptará y socializara, durante los meses de noviembre y diciembre se harán actividades de apropiación. </t>
  </si>
  <si>
    <t>Durante el tercer trimestre el plan de acción se tuvo un avance del 84,7%, se tenia programado para el periodo un avance del 75,5%, lo que quiere decir que se tuvo un avance del 112% de lo programado. El avance por dimensión tuvo el siguiente comportamiento:
• Talento Humano 87,3%
• Gestión del conocimiento y la Innovación 85%.
• Direccionamiento Estratégico y planeación 89%
• Información y comunicación 91%
• Gestión con valores para resultados 80%
• Gestión control interno 81%
• Direccionamiento estratégico y planeación - Misionales 86,91%
• Evaluación de resultados 84%.
Actualmente se encuentran elaborados y articulados los 17 planes del modelo integrado de planeacion y gestión.</t>
  </si>
  <si>
    <t>• Diseño de la metodología para la ejecución del Segundo Taller La memoria enSeña  “Víctimas y tipos de violencia” desarrollados dos eventos los días 01,02 de agosto y  28 y 29 de agosto; para la  comprensión de los conceptos de tipos de violencia íntima, Social comunitaria y en el marco del Conflicto Armado, desarrollado con los estudiantes por ciclos.  Ciclo 1 y 2 con estudiantes sordos; y ciclo tres y cuatro con estudiantes sordos y oyentes. Para un total de 60 participantes, y el equipo docente. Bogotá, octubre 17 de 2018.
• En el marco del proyecto Memoria EnSeña, en acuerdo con las directivas de la IED Manuela Beltrán de la Secretaría de Educación de Bogotá.  Se acuerda realizar un boletín “UNA EXPERIENCIA DE MEMORIA EN MEDIO DE UN PROCESO DE INCLUSIÓN EDUCATIVA”. Para ello se reconstruyen acciones desarrolladas 2017 - 2018 se elabora un guion de video grabación de entrevistas para recoger las voces de las acciones desarrolladas como memoria histórica del tema de paz como referente nacional para las instituciones educativas que atienden sordos en el país, con el liderazgo del equipo de trabajo de la subdirección de Promoción y Desarrollo: Grupo de información y contenidos accesibles .
•  Se reproduce  en Bogotá y el Municipio de Soacha la película Ciro &amp; Yo, con LSC con comunidad sorda.
• Se desarrolla en convenio con la Alcaldía de Soacha, el liderazgo de las Secretarias de Salud, Desarrollo Social, Educación y el Centro Regional de víctimas de Soacha la ejecución de la temática de primer y segundo Taller  “La memoria enSeña Víctimas y tipos de violencia” desarrollado el día 15 de septiembre; con la participación de 35 personas sordas. para la comprensión de los conceptos de memoria, victimas, violencias.
• Diseño de guiones para contenidos educativos accesibles en construcción de paz y  tipos de violencia, enmarcados en la Cátedra de paz.
• Reuniones interinstitucionales para la continuidad  del proyecto Memoria enSeña articulado a la meta del Plan de Desarrollo del actual gobierno "La Paz que nos Une".</t>
  </si>
  <si>
    <t>Con corte al tercer trimestre de 2018, las actividades programadas en el plan operativo del Sistema de gestión de la entidad vienen avanzando de manera adecuada. Se avanzó en la documentación del sistema, se presentó la propuesta de ajuste a la resolución 050 de 2018 - Comité Institucional de gestión y desempeño, se realizó el acompañamiento a los sistemas de gestión documental, sistema de seguridad y salud en el trabajo, sistema de gestión ambiental y de seguridad y privacidad en la información.</t>
  </si>
  <si>
    <t>TIC GESTION
Seguimiento a la ejecución del Plan operativo de Tic para la Gestión identificando las tareas a realizar                                          
- se realizo tareas de soporte a usuarios finales                                
- se realiza avance del Catálogo de componentes de información                                                                                       
- Se realizo el Procedimiento de adquisición, desarrollo y mantenimiento de sistemas de información.                                       
  - se realiza seguimiento al plan de mantenimiento y correctivo de la entidad.                                                                                         
- se continuo con el apoyo a la ejecución del programa de cero papel                                                                                                 
 - Se apoyo en la continuidad de los sistemas de información (Orfeo, Solgeing, ITS)                                                                       
- se elabora Informe de proceso de Gestión  - (Oficina Asesora de Planeación y Sistemas)                                                                     
- se realizaron tareas de seguimiento y control a los procesos contractuales del 2017 con el fin de dar continuidad al plan  de mantenimiento de la entidad.                                                   
-Se desarrollaron mesas de trabajo con CINTEL-MINTIC para documentar la iniciativa de mesa de servicios.
- Se entrega el informe de seguimiento al componente TIC para el indicador del Petic, adicional se elaboró un informe de entrega de gestión del proceso de TIC-Sistemas. 
SEGURIDAD Y PRIVACIDAD DE LA INFORMACIÓN
Se realiza seguimiento al plan operativo identificando las tareas a desarrollar para el tercer trimestre de 2018:                                
 -Capsulas de seguridad y privacidad de la información en el boletín EntreNos y envío de correos electrónicos con vulnerabilidades de malware en los equipos de computo.            
- Se elaboran los procedimientos de Aseguramiento de Servicios en Red, Adquisición desarrollo y mantenimiento de sistemas de información y documento de lineamientos de transferencia de información.                                                     
 -Se continuo con la implementación del plan de sensibilización de las políticas y buenas practicas de seguridad de la información.                                                                                
 -Se construyo matriz de tratamiento de riesgos de seguridad y privacidad y se recibe por parte de Gestión Documental el inventario de activos de información actualizado.                     
 - Se realizo capacitación de riesgos de seguridad para lideres de proceso de la entidad.
TIC SERVICIOS
Se realiza Seguimiento al Plan operativo, con las  actualizaciones requeridas por el MINTIC:                                                    
- Se continuo con el  soporte y acompañamiento en las asesorías virtuales de conformidad a lo solicitado por las misionales. 
- Se realiza Campaña de divulgación del Portafolio de Servicios Interno: correo Electrónico y Externo con el uso de Portal Institucional - Redes sociales
-Se consolidan la matriz  -SUIT de gestión de datos de operación con uso de la Herramienta ORFEO-  Para el servicio de Servicio Asesoría y asistencia técnica 
TIC GOBIERNO ABIERTO
se continuo con el acompañamiento en la actualización del Plan de participación ciudadana y estrategia de rendición de cuentas V2
- Se realiza  publicación de información  correspondiente al III Trimestre según el Esquema de Publicación de Información INSOR - Ley de transparencia, de acuerdo a la solicitud de las áreas.
- se realizo apoyo en los ejercicios de rendición de cuentas soportados en medios electrónicos.
-Se realizo apoyo realización  Audiencia Publica de rendición de cuentas INSOR 2018 -Fecha realización : 12 de Julio 2018
Hora: 9:00 a 1:00 p.m.
Transmisión: Vía Streaming 
- Se realiza apoyo en las actividades de la estrategia de participación ciudadana, que se deban realizar por medios electrónicos.
- se apoyo con las actividades definidas para el ejercicio de innovación abierta : segunda Convocatoria de Innovación Abierta del INSOR https://youtu.be/vM9SSE7bSyY.
-Se realizó la  publicación Conjunto de datos: Registro de  activos de información, e índice de información clasificada y reservada en la Página de Transparencia en la sección de Instrumentos de gestión de información 
Registro de Activos de Información versión 3: http://www.insor.gov.co/descargar/ REGISTRO_DE_ACTIVOS_DE_INFORMACION_INSOR_V3.xlsx 
Índice de Información Clasificada y Reservada versión 2: http://www.insor.gov.co/d descargar/INDICE_DE_INFORMACION_RESERVADA_Y_CLASIFICADA_INSOR_V2.xlsx 
Se realizó la publicación del Registro de Activos de Información e Índice de Información Clasificada y Reservada, en el Portal Datos Abiertos
Registro de Activos de Información versión 3:
https://www.datos.gov.co/Educaci-n/Registro-activos-de-informaci-n-V3-INSOR/brw8-qbc6 
Índice de Información Clasificada y Reservada versión 2: 
https://www.datos.gov.co/Educaci-n/-ndice-de-Informaci-n-Clasificada-y-Reservada-INSO/pmnb-biz5 
- se realiza promoción y divulgación de Datos abiertos a través de redes sociales.
Se realiza Informe de Seguimiento al uso de Datos Abiertos Publicados III Trimestre</t>
  </si>
  <si>
    <t>Se participo en las siguientes mesas de trabajo para la estrategia de seguridad digital del sector:                                        
1.  Facebook Live con presentación de la Política Nacional de Seguridad Digital, el día 18 de julio de 2018.                                    
 2.  Encuentro de Gestión de Conocimiento e Innovación Sectorial y Gobierno Digital, el día 27 de julio de 2018.                                                                                         3. Capacitación Gestión de Incidentes - Primer Respondiente, los días 11,12 y 13 de julio de 2018.</t>
  </si>
  <si>
    <t xml:space="preserve">Se ejecuta  Plan de Racionalización 2018.
Se continua con la adopción del protocolo de asesoría virtual y la  prestación del Servicio de Asesoría y Asistencia Técnica bajo la modalidad virtual.
Se actualiza y publica el portafolio de Servicios INSOR y se incluye modalidad virtual.
Portafolio de Servicios INSOR 2018: https://bit.ly/2NrMLWB.   Video LSC: Este es nuestro Portafolio de Servicios  https://youtu.be/UjQ3iAbRFB0 por  medio del portal Web institucional y Redes Sociales se divulga la actualización.
Se presta el servicio  de Asesoría y Asistencia Técnica bajo la Modalidad Virtual y  se realizan 109  conexiones en el II cuatrimestre, las cuales contempla conexión con entidades publicas, secretarias de educación, gestores territoriales entre otros.
Se realizo el registro en la Plataforma SUIT  de 2 nuevos trámites para  revisión por parte de DAFP: Nuevo Trámite :  Evaluación Nacional de Intérpretes de Lengua de Señas colombiana-español - ENILSCE - Nuevo Trámite Registro Nacional de Intérpretes de Lengua de Señas Colombiana – Español y Guías Intérpretes - RENI.
El departamento Administrativo de la función publica da su  aprobación para la creación de los dos nuevos trámites.
Se realizo la creación del Trámite Evaluación Nacional de Intérpretes de Lengua de Señas colombiana-español - ENILSCE, actualmente se encuentra en proceso de revisión y ajustes.
Se realizo el registro de los Datos de Operación correspondiente a los meses de Abril Mayo Junio y Julio.
Se realiza el monitoreo por parte de la oficina de Planeación y sistemas y  seguimiento por parte de la oficina de  control interno  al plan de racionalización en la Plataforma SUIT correspondiente al II Cuatrimestre 2018.
</t>
  </si>
  <si>
    <t xml:space="preserve">No se presentan modificaciones a la estrategia de Rendición de cuentas   2018 Versión 2  - vigente.
Se dispone de la matriz de seguimiento a resultados obtenidos en las actividades desarrolladas en Rendición de Cuentas durante el tercer trimestre de la vigencia 2018.
-se realizo publicación de Planes y seguimientos: Plan anticorrupción y atención al Ciudadano Versión 3
Actualización Programa de auditorias Versión 2 
Plan de Trabajo Anual en Seguridad y Salud en el Trabajo 2018  – Versión 3
Seguimientos:  Plan de Acción II Trimestre, plan  Sectorial II Trimestre 2018, plan Anticorrupción y atención al Ciudadano II Cuatrimestre, Seguimientos Control interno.
se realizo publicación de información financiera  y de contratación según ley.
Se realizo Audiencia Pública Rendición de Cuentas INSOR 2017 – 2018
Fecha realización : 12 de Julio 2018
Hora: 9:00 a 1:00 p.m.
Transmisión: Vía Streaming 
Se genera reporte de seguimiento del II cuatrimestre de 2018 actividades estrategia de rendición de cuentas en cumplimiento del Plan Anticorrupción y Atención al Ciudadano 2018.
</t>
  </si>
  <si>
    <t>El insor a la fecha tiene firmado y en ejecución ocho convenios:
• Unidad administrativa del servicio publico de empleo
• Gobernación de Cundinamarca - Secretaria de educación.
• City TV
• Secretaria de Educación del Distrito.
• Corporación Autónoma Regional
• Contraloría General de la Republica.
• Terminal de Trasporte.
• Dirección Nacional de Inteligencia</t>
  </si>
  <si>
    <t>Las acciones de difusión y comunicación de los ejercicios de monitoreo y evaluación están reflejadas en los informes de avance de gestión presentados ante el comité institucional de gestión y desempeño, la publicación en la página web sobre los avances en el plan de acción institucional, sectorial, proyectos de inversión, resultados de evaluación de control interno, PQRSD, Plan anticorrupción, indicadores, riesgos, y la campaña de Formula 1, para fortalecer el reporte, medición y calidad del reporte. Igualmente se elaboró un comunicado en el Boletín ENTRENOS del mes de agosto 2018</t>
  </si>
  <si>
    <t>el 25 de julio se realizó el tercer comité de Gestión y Desempeño institucional donde se revisaron los avances respecto a:
Avance y modificaciones  Plan de Acción
Informe de avance MIPG
Ejecución presupuestal</t>
  </si>
  <si>
    <t>El 18 de septiembre, se realizó la Sensibilización  Política Administración de Riesgo y la gestión integral del riesgo con los lideres de los procesos, se explica metodología de Función Publica y secretaria de transparencia. Adicional se realiza un trabajo en conjunto con Control Interno y el líder del subsistema de seguridad y privacidad de la información. Se socializa nuevamente procedimiento de la gestión integral del riesgo.</t>
  </si>
  <si>
    <t xml:space="preserve">Durante los meses de julio y agosto:
En los 4 componentes de comunicación estratégica (prensa, comunicación interna, comunicación digital y producción gráfica y audiovisual), se realizaron las siguientes acciones para la promoción de derechos de la población sorda colombiana:
*1 publicación en portal web
*67 publicaciones en redes sociales (6 en Instagram; 37 en Facebook; 18 en Twitter; 6 en YouTube)
*4 videos editados y publicados
*16 recursos gráficos
1 publicación en portal web
*128 publicaciones en redes sociales (13 en Instagram; 53 en Facebook; 50 en Twitter; 9 en YouTube y 3 en LinkedIn)
*5 videos editados y publicados
*28 recursos gráficos
Durante el mes de septiembre se realizaron las siguientes acciones en los 4 componentes de comunicación estratégica (prensa, comunicación interna, comunicación digital y producción gráfica y audiovisual)para la promoción de derechos de la población sorda colombiana:
*Prensa: 6 publicaciones en medios de comunicación
*Comunicación interna: elaboración y envío de 2 correos “Al Instante”
*Digital: 73 publicaciones en redes sociales (8 en Instagram; 37 en Facebook; 20 en Twitter; 7 en YouTube y 1 linkdln)
*Producción gráfica y audiovisual: 5 recursos gráficos y 2 videos editados y publicados.
1. Durante el tercer trimestre se produjeron los contenidos y se hicieron 231 publicaciones en redes sociales sobre el trabajo desarrollado por la Subdirección de Promoción y Desarrollo, específicamente hacia la promoción de derechos de las personas sordas, distribuidas de la siguiente forma: 15 publicaciones en Instagram; 99 publicaciones en Facebook; 73 publicaciones en Twitter y 44 publicaciones en YouTube (ver carpeta evidencias/redes PyD 3T). 
2. Para apoyar la divulgación de las acciones dirigidas a la promoción de derechos de la población sorda, durante el tercer trimestre se produjeron 54 recursos gráficos, se editaron y publicaron 16 videos y se hicieron 3 cubrimientos fotográficos de actividades de la Subdirección (ver carpeta evidencias/gráficas PyD 3T y videos PyD 3T). También se gestionaron 8 publicaciones en medios de comunicación nacionales. (ver carpeta evidencias/prensa PyD 3T).
</t>
  </si>
  <si>
    <t xml:space="preserve">S En el tercer trimestre del presente año se recibieron 473 solicitudes a través del sistema documental ORFEO de los cuales 351 debían ser contestadas en este periodo. 
De las 351 solicitudes, Servicio al ciudadano 182 PQRSD, Gestión Educativa 90 PQRSD, Promoción y Desarrollo 52 PQRSD, Oficina Juridica 8 PQRSD, Talento Humano 6 PQRSD, Comunicaciones 6 PQRSD, Asesoría de Planeación y Sistemas 5 PQRSD, Gestión Financiera 1 PQRSD  y Dirección General 1 PQRSD. </t>
  </si>
  <si>
    <t>Se realizo el Reporte de los criterios de transparencia Pasiva sobre solicitudes de información,
Se realiza Publicación Plan Anticorrupción y Atención al Ciudadano 2018  Versión 3- Actualización Política administración del riesgo- Transparencia activa    
Se realiza la publicación de información en cumplimiento de la Ley 1712 de 2014 - se publica la información correspondiente al Esquema de Población de información de la entidad y solicitud de las áreas.
Se publica Informe de Peticiones, Quejas, Reclamos, Sugerencias y Denuncias II Trimestre 2018
Se realiza la actualización y publicación del Registro de  activos de información, e índice de información clasificada y reservada en la Página de Transparencia en la sección de Instrumentos de gestión de información - y en el Portal Datos Abiertos</t>
  </si>
  <si>
    <t>Se realiza ajuste a portar web  institucional  en sus contenidos ajustando según la Norma Técnica NTC 5854.
se da continuidad a la Publicación de Videos con Lengua de señas - Audio - Subtítulos
Se realiza ajuste a las noticias publicadas de acuerdo a la norma.
Se da inicio al diseño del nuevo  sitio Banco de Información Sobre el Entorno de Derechos de las Personas Sordas: http://insor.gov.co/bides -
Se realizan ajuste a sus contenidos: 
Revisión y ajuste - Principio Perceptible (Textos Alternativos - Videos)
Revisión Páginas Pertenecientes al Menús
se adiciona videos con Lengua de señas - Audio - Subtítulos
Se adicionan Gifs con lengua de señas.</t>
  </si>
  <si>
    <t xml:space="preserve">• Se realizó la publicación del PGD y del PINAR en la pagina web del INSOR.
• Se elaboró, se aprobó y se publicó el plan de conservación documental y preservación digital 
http://www.insor.gov.co/descargar/Plan_Conservacion_documental_preservacion_digital_INSOR_2018.pdf.
Se elaboró, se  aprobó y se publicó el plan de preservación digital. 
http://www.insor.gov.co/descargar/Plan_Conservacion_documental_preservacion_digital_INSOR_2018.pdf
• Se elaboraron, aprobaron y publicaron el en ITS todos los procedimientos de Gestión Documental 
• Se realizaron dos informes de seguimiento del PGD durante el periodo reportado en el que se efectuaron capacitaciones, ingreso de correspondencia llegada al INSOR y acompañamiento permanente a los funcionarios en temas relacionados con la gestión documento
Se presenta informe de tercer trimestre  reportando la elaboración y aprobación de procedimientos, acompañamiento a funcionarios en manejo de transferencias documentales y programa Orfeo, correcciones a TRD
 </t>
  </si>
  <si>
    <t>El 29 de agosto, se elaboro la primer mesa de trabajo de Gestión del Conocimiento, donde se elaboro la línea del tiempo institucional.
El 27 de septiembre se realizó la segunda mesa del saber donde se reviso el procedimiento de gestión del conocimiento institucional</t>
  </si>
  <si>
    <t>Se actualizo la poli titica del riesgo y fue aprobada, se actualizo el mapa de riesgos de la entidad y se publico en la pagina web, se realizó la Sensibilización  Política Administración de Riesgo y la gestión integral del riesgo con los lideres de los procesos, se explica metodología de Función Publica y secretaria de transparencia. Adicional se realiza un trabajo en conjunto con Control Interno y el líder del subsistema de seguridad y privacidad de la información. Se socializa nuevamente procedimiento de la gestión integral del riesgo.</t>
  </si>
  <si>
    <t>En cumplimiento del programa Anual de Auditoría, durante el tercer trimestre se realizó auditoría y seguimientos e informes de ley que se relacionan a continuación: Seguimiento Estrategia de Rendición de Cuentas; Informe de Audiencia Pública de Rendición de Cuentas; Informe de Gestión Contractual SIRECI 2do Trimestre; Informe de Austeridad 2do Trimestre; Informe Seguimiento Plan Anticorrupción; Informe de Audiencia Pública de Rendición de Cuentas; Informe de Seguimiento a la Administración de la Entidad sobre Gestión de Quejas, Sugerencias y Reclamos (Estatuto Anticorrupción); Informe de Seguimiento Plan de Acción; Seguimiento Plan Sectorial; Informe Seguimiento Ekogui;Informe Pormenorizado del Estado de Control Interno; Seguimiento Gestión Educativa; Auditoria Proceso Gestión Financiera; Informe Seguimiento Plan Mejoramiento Contraloría (Sireci). Durante el trimestre se ejecutaron 12 informes de ley y  seguimientos y  1 auditoría de los 17 programados para el período.</t>
  </si>
  <si>
    <t>De 141 acciones de mejora se dio cierre a 102 acciones, de las 105 antiguas se cerrando 102 y se crearon 36 nuevas a través de  la auditoria de gestión se establecieron acciones de mejoramientos de gestión, de contratación 6 acciones de mejora, Servicio al ciudadano 30 acciones.</t>
  </si>
  <si>
    <t>Durante el tercer trimestre se desarrollaron 39 asesorías para un acumulado del año de 86 asesorias; de las cuales se destacan 27 asesorias sobre proceso implementación del decreto 1421 de 2107 a las secretarías de edcucación de Riohacha, San Andres, Pitalito,  Quindío, Piedecuesta, Rionegro, Chía, Cajicá, Montería,  Yopal,  Valledupar, Cesar, Putumayo, Tulua, Armenia, Neiva, Medellin, Duitama, Bogotá, Uribia, Quibdó, Apartadó, Cartagena, Bolívar. Cúcuta, Bucaramanga, Villavicencio.Adicionalmente se hizo Asesoria a SED Cundinamarca para la organizacion de la oferta e diseño de modelo para educacion rural  a través de Asistencia Tecnica a Institución Educativa Ernesto Aparicio Jaramillo La Mesa, A a IEDR Casadillas Bajo Machetá, IED José De San Martí­n y Sede Camilo Torres Tabio,  José María Obando  -El Rosal. ENS San bernardo y Ubaté.Tambíen se desarrolló Asesoria y asistencia técnica a San Ignacio del Oyola - Operador ICBF,   Colegio Republica de Panama,Asociacion de padres y amigos de los sordos del Perú, Ministerio de Educacion del Peru,  y a  Secretaria de educación Escuela normal superior y  Asociación de sordos, sobre educación formal de adultos.</t>
  </si>
  <si>
    <t>Se avanzó en un conjunto de acciones para complementar el documento de acuerdo a la retroalimentación realizada correspondientes a los aportes de las acciones realizadas en el acompañamiento a las secretarias de educación focalizadas (Neiva, Ibagué, Villaviencio, Ibagué, Cúcuta, Bucaramanga, Barranquilla, Cartagena y Medellín; los resultados de la implementación del modelo bilingue de atencion a la primera infancia sorda, primera infancia, educación superior, planeación lingüística, contenidos educativos accesibles  y ajustes razonables alas pruebas saber 1. En este periodo se continuan haciendo acciones que alimentan el desarrollo del documento consolidado de la estrategia integral para el mejoramiento de la calidad educativa de la población sorda y se hace un ajuste en la organización y estructura de los apartados realizados previamente.</t>
  </si>
  <si>
    <t>Se avanzó en el desarrollo de procesos de asesoría y asistencia técnica para la inclusion de poblacion sorda en 16 Instituciones de Educación Superior o formación para el trabajo y el desarrollo humano entre las que se tienens Universidad Nacional de Antioquia, 
de Córdoba, Nacional de Manizales, Fundación FANDIC; Autónoma de Bucaramanga, Metropolitana de Barranquilla;  Fundación Universitaria San Alfonso; Unidades Tecnológicas de Santander; Universidad Central; de las Américas; CES; de Cundinamarca; El Bosque;  de Santander - UDES; Distrital Francisco José de Caldas y la Escuela de Formación en Salud y Administración.
Adicionalmente se avanzó en la estructuración de los contenidos del documento de criterios para la inclusion de los estudiantes sordos a la educación superior, el cual hce parte de  la estrategia de atencion integral para el mejoramiento de la calidad educativa de la población sorda</t>
  </si>
  <si>
    <t>Se finalizó la elaboracion de los cuatro ajustes razonables a la s pruebas Saber 11 relacionados con la traducción, videogracion y edición con incorporacion de apoyos visuales de los items aprobados para las puebeas de Ciencias Naturales, Ciencias Sociales y Competencias Ciudadanas y  Matemáticas, Se realizó  acompañamiento y asesoria a las IE y estudiantees sordos para la aplicación de las pruebas SABER 11 para personas Sordas.
Se realizó gestión y acompañamiento a estudiantes sordos con dificultades en la inscripción y citación de la prueba.
Se realizaron dos videoconferencias de orientaciones para el desarrollo de la prueba Saber 11. 
Adicionalmente frente a la producción de contenidos educativos accesibles la producción avanzó en: 
22 Clases en vivo
1 Corto
8 Lecciones de módulos
Total segundo trimestre: Elaboración de 31 contenidos educativos accesibles. Con esto se completa la meta propuesta al 100%</t>
  </si>
  <si>
    <t xml:space="preserve">Se adelantó un documento de orientaciones para la apertura y gestión de programas de formación de intérpretes en Instituciones de Educación Superior -IES en el marco de la estrategia integral de mejoramiento de la calidad educativa de las personas sordas, el cual está en proceso de retroalimentación para ajustes finales. </t>
  </si>
  <si>
    <t>Se realiza el seguimiento del plan de acción propuesto en la matriz GETH, el cual se encuentra en el informe de gestión del tercer trimestre.</t>
  </si>
  <si>
    <t>En el año 2018 el SG-SST se ha venido documentando de acuerdo a los lineamientos establecidos en el Decreto 1072 del 2015 y la Resolución 1111 del 2017 del Ministerio de Trabajo; Donde al realizar la evaluación del  instituto  en el mes de diciembre de 2018 el avance es satisfactorio con un cumplimiento del 93% de los estándares mínimos de acuerdo a la guía de la resolución nombrada anteriormente, con estos resultados obtenidos podemos establecer que estamos en un cumplimiento aceptable y al seguir  con la gestión que hasta el momento se ha realizado podemos mostrar  mejores resultado y así dando cumplimiento con nuestras  políticas internas de trabajo, teniendo como base lo pertinente con la legislación vigente que aplica para garantizar dicho cumplimiento y el completo bienestar de los servidores, contratistas y misionales de la entidad.</t>
  </si>
  <si>
    <t xml:space="preserve">Se evidencia el avance de los planes de Capacitación y Bienestar, más los avances como Teletrabajo, horario Flexible y la tercera apertura de Estado Joven. </t>
  </si>
  <si>
    <t>TIC GESTION
Seguimiento a la ejecución del Plan operativo de Tic para la Gestión identificando las tareas a realizar                                          
- se realizo tareas de soporte a usuarios finales                                                                                                                                                                                                                                                                         - se realiza seguimiento al plan de mantenimiento y correctivo de la entidad.                                                                                         
- se continuo con el apoyo a la ejecución del programa de cero papel                                                                                                 
 - Se apoyo en la continuidad de los sistemas de información (Orfeo, Solgeing, ITS)                                                                                                                                                                                           
SEGURIDAD Y PRIVACIDAD DE LA INFORMACIÓN
Se realiza seguimiento al plan operativo identificando las tareas a desarrollar para el cuarto trimestre de 2018:                                
 -Capsulas de seguridad y privacidad de la información en el boletín EntreNos y envío de correos electrónicos con vulnerabilidades de malware en los equipos de computo.                                                             
 -Se continuo con la implementación del plan de sensibilización de las políticas y buenas practicas de seguridad de la información.                                                                                
 -Se construyo matriz de tratamiento de riesgos de seguridad y privacidad según los lineamientos de actualización de la guía de administración del riesgo remitida por función pública.
TIC SERVICIOS
Se realiza Seguimiento al Plan operativo, con las  actualizaciones requeridas por el MINTIC:                                                    
- Se continuo con el  soporte y acompañamiento en las asesorías virtuales de conformidad a lo solicitado por las misionales. 
-Se consolidan la matriz  -SUIT de gestión de datos de operación con uso de la Herramienta ORFEO-  Para el servicio de Servicio Asesoría y asistencia técnica 
TIC GOBIERNO ABIERTO
-Se realiza Seguimiento al Plan operativo, con las actualizaciones requeridas por el MINTIC. 
- se continuo con el acompañamiento en la ejecución de actividades correspondientes al Plan de participación ciudadana y estrategia de rendición de cuentas V2
- Se realiza publicación de información según el esquema de Publicación de Información INSOR - Ley de transparencia, de acuerdo a la solicitud de las áreas.</t>
  </si>
  <si>
    <t xml:space="preserve">Se formuló documento de estrategia para fortalecer la cultura del autocontrol y  la autoevaluación en la entidad. Se desarrollo la actividad de mensajes TIPS dirigidos a sensibilizar a los funcionarios y contratistas del Instituto Nacional para Sordos –INSOR- en la importancia de asumir actitudes de autocontrol y autoevaluación frente al verdadero significado de la prevención, en busca de la mejora continua de los procesos.  Se llevo a cabo encuesta de satisfacción de la actividad y se realizó análisis y tabulación de la misma. </t>
  </si>
  <si>
    <t>En cumplimiento del programa Anual de Auditoría, durante el cuarto trimestre se realizaron seguimientos e informes de ley que se relacionan a continuación: Informe de Austeridad (Seguimiento a los Gastos de Funcionamiento - Rep. Legal), Informe de la Gestión Contractual - SIRECI, Informe de Seguimiento Ejecución Presupuestal,  Informe Pormenorizado del Estado de Control Interno, Informe seguimiento Indicadores, Informe Seguimiento Plan de Acción Institucional, Informe Seguimiento Plan Anual de Adquisiciones, Informe Seguimiento Plan Sectorial,  Seguimento MIPG, Informe Seguimiento Plan de Mejoramiento Contraloría (Sireci), Seguimiento de riesgos institucionales y de corrupción, Informe Seguimiento Plan de Mejoramiento Institucional.</t>
  </si>
  <si>
    <t>Se realizó seguimiento al plan de mejoramiento institucional donde a 31 de diciembre de 2018 se encontraban 56 hallazgos abiertos de los cuales se les dio cumplimiento a 12 quedando por subsanar 43 que se encuentran en ejecución.</t>
  </si>
  <si>
    <t xml:space="preserve">El 18 de septiembre de 2018 se realiza la sensibilización de la politica de administración del riesgo por parte de la Oficina aSesora de Planeación y Sistemas en Compañía de la Oficina Asesora de Control interno, donde se exponen temas :
Conceptos básicos
Metodología
Paso 1. Política Administración de Riesgos
Paso 2. Identificación de riesgos
Paso 3. Valoración de riesgos </t>
  </si>
  <si>
    <t>95.73%</t>
  </si>
  <si>
    <t>Se adelantaron las acciones para la aplicación de la encuesta de satisfacción de la percepción frente a la gestión de PQRSD, se modificó la encuesta para hacerla más sencilla, se han enviado correos masivos a los ciudadanos atendidos durante el segundo semestre de 2018 y se incluyó en la firma de los integrantes de Servicio al Ciudadano el enlace de la encuesta con el fin de enviarla con la respuesta. En reunión de equipo de trabajo se socializaron los resultados de la encuesta de satisfacción.
Se aplicó la encuesta y al realizar la ponderación de los resultados obtenidos en la encuesta, se evidencia que un 88% se obtuvo una calificación de excelente y bueno. Se observó que el 46,6% de los encuestados considera que la atención es buena, el 41,5% considera que es excelente, el 6,8 percibe una atención aceptable, el 2,5% percibe que es regular y el restante 2,5% percibe que es mala, lo que evidencia una oportunidad de mejora.
El informe se puede consultar en el siguiente enlace: http://www.insor.gov.co/descargar/Informe_encuesta_satisfaccion_II_2018.pdf</t>
  </si>
  <si>
    <t xml:space="preserve">El avance del Plan estratégico de Talento Humano correspondiente al cuarto trimestre de 2018, corresponde al cierre de los cinco planes así: Plan de Bienestar El resultado obtenido por el trimestre en mención es del 100% de las actividades programadas, durante la vigencia 2018, donde se destacan: 
El resultado para el cuarto trimestre fue del 95%, los logros son básicamente por las siguientes actividades: Se realizó a través de dos jornadas el retiro asistido en el Club Colina, estas actividades se enfocaron a la parte emocional por el cambio de vida luego de la pensión y el enfoque del nuevo proyecto de vida.
Se realizó el día de Halloween con la decoración de las oficinas el 26 de octubre se desarrolló la actividad para los niños y se cerró la actividad con la definición de las mejores decoraciones actividad realizada por los niños, en el mes de noviembre se realizó la semana empresarial con la participación de diferentes proveedores como: Agencia de Viajes, Coomeva medicina prepagada, Planes exequiales y ofrecimiento de productos para la compra. El Informe de Gestión realizado el 12 de diciembre en el Club Colina, con la exposición de los avances de cada proceso y los retos para el 2019, se otorgaron los incentivos para los mejores funcionarios de Carrera Administrativa y Libre Nombramiento y remoción, adicionalmente se otorgaron premios valorando y estimulando el reporte de los planes liderados por la Oficina Asesora de Planeación y Sistemas. Plan de Capacitación PIC: El resultado para el cuarto trimestre de 2018 es de 67%, el número de capacitaciones programadas era de 12 y se lograron 8, entre las que se destacan: Ley Anti tramites, Servicio al ciudadano, todas las actividades del SGSST se dictaron gracias al acompañamiento de la ARL, no se lograron las actividades del componente de Gobernanza para la Paz. Pese a no estar programado para este trimestre el curso de Excel se logra hacer el primer nivel el cual tuvo gran acogida por lo cual se dará continuidad el próximo año, El Plan de previsión del Recurso Humano cerro con el diligenciamiento de los formatos propuesto al inicio de la vigencia que permite contar con un primer diagnostico de las necesidades de personal, vale la pena resaltar que es necesario hacer un estudio de cargas de trabajo y las demás variables propias de un proceso de análisis estructural para una posible restructuración, El plan Anual de vacantes El avance del plan para el cuarto trimestre se evidencia el control de la nomina de personal, donde se puede observar el 100% de la nómina provista, continuamos con la búsqueda de los recursos para el concurso de méritos de las cuarenta y dos vacantes registradas en la OPEC. El Plan de seguridad y Salud en el trabajo se logro en un 100%, lo cual permitió una maduración del sistema del 93% para el cierre del año.  
</t>
  </si>
  <si>
    <t>El cierre de los planes que aportan a esta dimensión son los planes de Capacitación  El resultado para el cuarto trimestre fue del 95%, los logros son básicamente por las siguientes actividades: Se realizó a través de dos jornadas el retiro asistido en el Club Colina, estas actividades se enfocaron a la parte emocional por el cambio de vida luego de la pensión y el enfoque del nuevo proyecto de vida. 
Se realizó el día de Halloween con la decoración de los oficinas el 26 de octubre se desarrollo la actividad para los niños y se cerro la actividad con la definición de los mejores decoraciones actividad realizada por los niños, en el mes de noviembre se realizó la semana empresarial con la participación de diferentes proveedores como: Agencia de Viajes, Coomeva medicina prepagada, Planes exequiales y ofrecientes de productos para la compra. El Informe de Gestión realizado el 12 de diciembre en el Club Colina, con la exposición de los avances de cada proceso y los retos para el 2019, se otorgaron los incentivos para los mejores funcionarios de Carrera Administrativa y Libre Nombramiento y remoción, adicionalmente se otorgaron premios valorando y estimulando el reporte de los planes liderados por la Oficina Asesora de Planeación y Sistemas. El Plan de  Capacitación: El avance obtenido para el cuarto trimestre fue del 67%, el número de capacitaciones programadas era de 12 y se lograron 8, entre las que se destacan: Ley Anti tramites, Servicio al ciudadano, todas las actividades del SGSST se dictaron gracias al acompañamiento de la ARL, no se lograron las actividades del componente de Gobernanza para la Paz. Pese a no estar programado para este trimestre el curso de Excel se logra hacer el primer nivel el cual tuvo gran acogida por lo cual se dará continuidad el próximo año.</t>
  </si>
  <si>
    <t>Durante el cuarto trimestre se continuó con el avance de las actividades presupuestadas en el marco del proyecto Colombia primera en educación, atendiendo el desarrollo de la fase de alistamiento (visita in situ a las ciudades faltantes para el desarrollo de los planes de mejoramiento en las instituciones educativas). En el último periodo se asistió a Cúcuta, Medellín, Ibagué, Cali y Cartagena. 
Para estas visitas desde el equipo se estableció el contacto respectivo con las instituciones de cada ciudad para armonizar las agendas. De esa manera se pactaron los encuentros previamente y se llevaron a cabo las salidas a territorio, atendiendo principalmente instituciones educativas, universidades, asociaciones de sordos y secretarias de educación. 
Lo anterior sumado a las asesorías virtuales que pudieran emerger en el marco de los encuentros en cada ciudad, permitieron contar con la información suficiente, la cual fue objeto de procesamiento y análisis para la elaboración definitiva del Documento consolidado de la estrategia integral para el mejoramiento de la calidad educativa de la población sorda.</t>
  </si>
  <si>
    <t>Se avanzó en el desarrollo de procesos de asesoría y asistencia técnica para la inclusión de población sorda en 6 Instituciones de Educación Superior o formación para el trabajo y el desarrollo humano entre las que se tienen: *Corporación tecnológica del Oriente
*SENA
*Universidad Católica del Norte
* Universidad Minuto de Dios
* Universidad nacional
* Universidad San Buenaventura
Finalmente, se finalizo la elaboración del documento de criterios para la inclusión de los estudiantes sordos a la educación superior, el cual hace parte del Documento consolidado de la estrategia integral para el mejoramiento de la calidad educativa de la población sorda.</t>
  </si>
  <si>
    <t>A cierre de la vigencia se dan por terminadas las acciones correspondientes a esta actividad, en desarrollo de la cual se realizaron los ajustes a las pruebas Saber 11 y se construyeron los recursos educativos accesibles para la educación de la población sorda colombiana. Durante el cuarto trimestre se elaboró un informe final que da cuenta de las acciones adelantadas a lo largo del año.</t>
  </si>
  <si>
    <t xml:space="preserve">Se elaboró en su totalidad el documento: “ORIENTACIONES PARA LA CREACIÓN DE PROGRAMAS DE FORMACIÓN DE INTÉRPRETES Y TRADUCTORES DE LSC- ESPAÑOL EN INSTITUCIONES EDUCACIÓN SUPERIOR”, este está constituido por los siguientes apartados: introducción, justificación, avance disciplinar, oferta de la formación de intérpretes, diseño y estructura curricular, asesoría y apoyo técnico del INSOR. </t>
  </si>
  <si>
    <t>Se realizó seguimiento de las actividades ejecutadas a septiembre, debido a que el contrato de  la profesional a cargo de Gestión Ambiental, finalizó, quedaron varias actividades pendientes.
Como actividades en este trimestre se encuentra el seguimiento de indicadores, riesgos y se adelantó la gestión de residuos a través de reciclaron de la Secretaría Distrital de Ambiente y atención de visita de Secretaría Ambiental.</t>
  </si>
  <si>
    <t>Se actualizo y publica el portafolio de Servicios INSOR y se incluye modalidad virtual para la prestación del Servicio Asesoría y Asistencia Técnica.
Portafolio de Servicios INSOR 2018: https://bit.ly/2NrMLWB.   Video LSC: Este es nuestro Portafolio de Servicios  https://youtu.be/UjQ3iAbRFB0 por  medio del portal Web institucional y Redes Sociales se divulga la actualización.
Se presta el servicio  de Asesoría y Asistencia Técnica bajo la Modalidad Virtual y  se realizan 26  conexiones en el III cuatrimestre, las cuales contempla conexión con entidades publicas, secretarias de educación, gestores territoriales entre otros.
Se finalizo el registro de los 2 nuevos tramites en Plataforma SUIT con el apoyo del DAFP: con el resultado de la aprobación del registro de los trámites y la inclusión de los mismo en el  inventario de la entidad.
Trámite: Evaluación Nacional de Intérpretes de Lengua de Señas colombiana-español – ENILSCE 
Numero: 69839
URL SUIT: http://visor.suit.gov.co/VisorSUIT/index.jsf?FI=69839 
NO+FILAS: https://www.nomasfilas.gov.co/memoficha-tramite/-/tramite/T69839 
Trámite: Registro Nacional de Intérpretes de Lengua de Señas Colombiana – Español y de Guías Intérpretes - RENI
Numero: 69841 
URL SUIT: http://visor.suit.gov.co/VisorSUIT/index.jsf?FI=69841 
NO+FILAS: https://www.nomasfilas.gov.co/memoficha-tramite/-/tramite/T69841 
Se realiza el monitero por parte de la oficina de Planeación y sistemas y  seguimiento por parte de la oficina de  control interno  al plan de racionalización en la Plataforma SUIT correspondiente al III Cuatrimestre 2018.
Se realizo el registro de los Datos de Operación  servicio Asesoría y asistencia técnica correspondiente a los meses de Agosto Septiembre Octubre y Noviembre.</t>
  </si>
  <si>
    <t>Se realizo seguimiento de las actividades programadas en el Plan de participación en el IV Trimestre mediante el formulario de seguimiento a resultados: https://bit.ly/2qG6NT.
Se realizo Ejercicio de Participación Ciudadana  - Modo Presencial: Planeación Estratégica INSOR 2018-2022 -  
Fecha realización : 19 de Diciembre 2018
Hora: 8:30 a 1:00 p.m.
Noticia Portal: ¡Construyamos juntos un país más incluyente para la población sorda colombiana!: http://www.insor.gov.co/construyamos-juntos-un-pais-mas-incluyente-para-la-poblacion-sorda-colombiana/
Se realizo Ejercicio de Consulta Ciudadana Planeación Estratégica INSOR 2018-2022- Virtual con el uso de Medios Electrónicos 
Fecha realización :  19 a 27de diciembre 2018
http://www.insor.gov.co/consulta-ciudadana-planeacion-estrategica-insor-2018-2022/
Consulta Ciudadana Planeación Estratégica 2018-2022 : Información LSC: https://youtu.be/oF5egLJl_OM</t>
  </si>
  <si>
    <t>Se dispone de la matriz de seguimiento a resultados obtenidos en las actividades desarrolladas en Rendición de Cuentas durante el cuarto trimestre de la vigencia 2018.
Se realiza la publicación de los planes Institucionales  según lineamientos MIPG.
Modificación Programa de Auditoria 2018 – Vigente:
Seguimiento Plan de Acción Versión 3  - III Trimestre 2018:  http://www.insor.gov.co/descargar/Seguimiento_Plan_Accion_2018v3_Trimestre_III.xlsx
Modificación Programa de Auditoria Versión 3:
http://www.insor.gov.co/descargar/Programa_Auditoria2018_V3.pdf
Seguimientos: 
 Plan de Acción III Trimestre- 
plan  Sectorial III Trimestre 2018
Plan Anticorrupción y atención al Ciudadano II Cuatrimestre
Seguimientos Control interno.
se realizo publicación de información financiera  y de contratación según ley.
Se realizo  Rendición de Cuentas Interna  -Fecha realización : 12 de diciembre 2018
Evento Participación ciudadana de Planeación Estratégica 2018-2022 - 19 de diciembre 
Se genera reporte de seguimiento del IV cuatrimestre de 2018 actividades estrategia de rendición de cuentas en cumplimiento del Plan Anticorrupción y Atención al Ciudadano 2018.</t>
  </si>
  <si>
    <t>El insor a la fecha tiene firmado y en ejecución ocho convenios para fortalecer la gestión misional de la entidad:
• Unidad administrativa del servicio publico de empleo
• Gobernación de Cundinamarca - Secretaria de educación.
• City TV
• Secretaria de Educación del Distrito.
• Corporación Autónoma Regional
• Contraloría General de la Republica.
• Terminal de Trasporte.
• Dirección Nacional de Inteligencia</t>
  </si>
  <si>
    <t>Se reviso y actualizo el mapa de riesgos versión 2019 teniendo en cuenta la actualización de la nueva guía de administración del riesgo de función publica en los procesos de servicio al ciudadano, gestión juridica, gestión financiera, gestión de contratación y gestión documental.</t>
  </si>
  <si>
    <t>Meta cumplida en el trimestre anterior</t>
  </si>
  <si>
    <t>Para este periodo de tiempo se recibieron 343 PQRSD distribuidas así: El mayor número de PQRSD fueron gestionadas por Servicio al ciudadano con 69% es decir 238 requerimientos, seguido por la Subdirección de Promoción y Desarrollo con 13% que corresponde a 46 requerimientos. En tercer lugar, se encuentra la Subdirección de Gestión Educativa con 10% correspondiente a 33 requerimientos
El informe del IV trimestre se encuentra publicado en el siguiente enlace
http://www.insor.gov.co/descargar/Informe_pqrs_IV_2018.pdf</t>
  </si>
  <si>
    <t>Se realiza ajuste a portar web  institucional  en sus contenidos ajustando según la Norma Técnica NTC 5854 en los contenidos publicados durante el  IV trimestre .
se da continuidad a la Publicación de Videos con Lengua de señas - Audio - Subtítulos
Se realiza ajuste a las noticias publicadas de acuerdo a la norma.
Se da continuidad al cargue de contenidos del  sitio Banco de Información Sobre el Entorno de Derechos de las Personas Sordas: http://insor.gov.co/bides -
Se realizan ajuste a sus contenidos: 
Se inicia el diseño cargue y adecuación del Nuevo portal Institucional INSOR -   http://insor.gov.co/home.
Revisión y ajuste - Principio Perceptible (Textos Alternativos - Videos)
Revisión Páginas Pertenecientes al Menús
se adiciona videos con Lengua de señas - Audio - Subtítulos
Se adicionan Gifs con lengua de señas.</t>
  </si>
  <si>
    <t xml:space="preserve">• Se realizó la publicación del PGD y del PINAR en la pagina web del INSOR.
• Se elaboró, se aprobó y se publicó el plan de conservación documental y preservación digital 
http://www.insor.gov.co/descargar/Plan_Conservacion_documental_preservacion_digital_INSOR_2018.pdf
• Se elaboró, se  aprobó y se publicó el plan de preservación digital. 
http://www.insor.gov.co/descargar/Plan_Conservacion_documental_preservacion_digital_INSOR_2018.pdf
• Se elaboraron, aprobaron y publicaron el en ITS todos los procedimientos de Gestión Documental.
• Se realiza informe del  cuarto trimestre de seguimiento del PGD, en donde se registra las actividades realizadas y el  acompañamiento permanente a los funcionarios en temas relacionados con la gestión documental.
</t>
  </si>
  <si>
    <t>Se elabora procedimiento gestión del conocimiento institucional para ser implementado en la entidad</t>
  </si>
  <si>
    <t>Estrategia elaborada, mesas de trabajo realizadas y línea de tiempo establecida.</t>
  </si>
  <si>
    <t>El porcentaje de avance del modelo integrado de planeación y gestión - MIPG, es de un 98,9% programado en los planes operativos de la entidad el avance por dimensión es el siguiente:
• Talento humano: 100%
• Gestión del conocimiento y la innovación; 100%
• Direccionamiento estratégico y Planeación: 99,7%
• Información y comunicación: 100%
• Gestión con valores para resultados: 98,38%
• Gestión control interno 92,88%
• Evaluación de resultados: 100%</t>
  </si>
  <si>
    <t xml:space="preserve">Se diligencio nuevamente la matriz GETH para el cierre de la vigencia lo que arrojo un avance del 86% de avance de la dimensión de Talento Humano, insumo para la planeación de la siguiente vigencia en las rutas más débiles </t>
  </si>
  <si>
    <t>A 31 de enero de 2018, el  INSOR publicó la totalidad de los documentos acordados en el plan sectorial y luego los valoró de acuerdo con laos requerimientos del Decreto 612 de 2018. Durante el tercer trimestre el plan de acción se tuvo un avance del 99%. El avance por dimensión tuvo el siguiente comportamiento:
• Talento humano: 100%
• Gestión del conocimiento y la innovación; 100%
• Direccionamiento estratégico y Planeación: 99,7%
•  Direccionamiento estratégico y Planeación - misional: 99,29%
• Información y comunicación: 100%
• Gestión con valores para resultados: 98,38%
• Gestión control interno 92,88%
• Evaluación de resultados: 100%.
Al cierre de la vigencia  se encuentran elaborados y articulados los 17 planes del modelo integrado de planeacion y gestión.</t>
  </si>
  <si>
    <t>Documento Diagnóstico</t>
  </si>
  <si>
    <t xml:space="preserve">Se realizó la armonización del plan de acción institucional y el plan anual de adquisiciones y la planeacion estratégica por áreas. Con el fin de desarrollar la contratación para la vigencia.  </t>
  </si>
  <si>
    <t>Se tiene un porcentaje de cumplimiento de pagos del 99,75% ya que se realizó pagos por 1,496,312,648,32 de 1.500,063.110,32 que se tenían programados para pagar</t>
  </si>
  <si>
    <t>Se tiene un porcentaje de cumplimiento de pagos del 99,9% ya que se realizó pagos por 4,028,668,306.00  de    4,029,152,755.00  que se tenían programados para pagar</t>
  </si>
  <si>
    <t>Se tiene un porcentaje de cumplimiento de pagos del 99,66% ya que se realizó pagos por 2,177,277,747,81  de 2,184,725,267.63  que se tenían programados para pagar</t>
  </si>
  <si>
    <t>Se tiene un porcentaje de cumplimiento de pagos del 99,36% ya que se realizó pagos por    2,189,256,725.05  de 2,203,333,145.55  que se tenían programados para pagar</t>
  </si>
  <si>
    <t>Se cargaron los proyectos nuevos para el 2019 a la plataforma MGA web y SUIFP donde se realizó la aprobación de los filtros de calidad delo MEN y el DNP. Se realizó la distribución del presupuesto en los cinco proyectos para el 2019</t>
  </si>
  <si>
    <t>Durante el mes de enero no se realizó acompañamientos a las IES debido al periodo de vacaciones, se diseño el plan de eventos con el cual se llevara a cabo este acompañamiento en 2018.En el mes de febrero se realizó a 10 IES acreditadas la socialización del Modelo de evaluación por Referentes de calidad.El 1 de marzo se realizó socializacion del modelo de eveluacion por referentes con los directores de las asociaciones de facultades de IES y el 13 de marzo con la Dirección de formación del SENA.</t>
  </si>
  <si>
    <t>Se realizó el cargue de los documentos maestros en la plataforma del CNA</t>
  </si>
  <si>
    <t>Este avance del 50% está representado: 1) Se pasaron de 5 instituciones articuladas  en el 2017 a 7 en el 2018, que fueron dos colegios del municipio de vilanueva, el Roque de alba y los fundadores; 2) Se realizó un proceso de indución con las instituciones de San Juan del Cesar.</t>
  </si>
  <si>
    <t xml:space="preserve">La institución ha venido desarrollando temas que buscan fortalecer  las competencias académicas, pedagogicas y tecnologicas de los docentes, por ello  el área de gestión académica se propusieron temas como: Didacticas para optimizar el proceso de enseña y aprendizaje, gestion del conocimiento, diseño curricular y la inclusión de las nuevas técnologías en el desarrollo de las clase. Se realizó reunión con el área de extensión para iniciar las gestiones correspondientes para el desarrollo de los temas. </t>
  </si>
  <si>
    <t xml:space="preserve">En TOTAL, durante el año 2019 se realizaron 153 acciones de asesoría, distribuidas de la siguiente manera:
- 74 a las diferentes secretarías de educación certificadas, de manera presencial o virtual en torno a diferentes temas. 
- 19 a instituciones educativas que trabajan la educación básica, media o el ciclo complementario
- 35 a entidades de educación superior o formación para el trabajo y el desarrollo humano
- 8 en torno a la primera infancia
- 6 sobre la educación para adultos sordos
- 11 a otro tipo de entidades.
La razón principal por la cual se supera la meta, es por la adopción y puesta en funcionamiento del sistema de asesoría virtual," video conferencia Polycom" el cual empieza a consolidarse como un medio funcional, que permitió tener mayor alcance a nivel territorial.
</t>
  </si>
  <si>
    <t xml:space="preserve">Al cierre de la vigencia la entidad cuenta con la resolución 459 de 2018 por medio la cual se adoptó el modelo Integrado de Planeación y Gestión como mecanismo orientador para la gestión y el desempeño y se estableció su institucionalidad. Esta resolución modifica la 050 de 2018.
Se logró avanzar en el 94% de la documentación del sistema de gestión de calidad, un 100% en el sistema de gestión documental, un 100% en el sistema de seguridad y privacidad en la información, un 93% en la documentación del sistema de seguridad y salud en el trabajo. Igualmente se logró elaborar la matriz de autodiagnóstico organizacional y se cumplió con el 100% de la política de racionalización de trámites. En términos generales, este compromiso se cumplió en un 97,4% 
</t>
  </si>
  <si>
    <t>Para la vigencia 2018 el presupuesto total asignado ascendió a la suma de $8.900 millones ejecutándose a nivel de compromiso $8.521 millones que corresponden al 95.73%. De los $8.900 millones $5.128millones fueron asignados  a  gastos de funcionamiento  que equivalen al 58%, ejecutándose $4.395 millones con un 96.25%. 
La apropiación asignada en el rubro de Inversión fue del 42% con  $3.633 millones  de los cuales se ejecutaron a nivel de compromiso $3.585 millones que equivalen al 98,6%,</t>
  </si>
  <si>
    <t>El cumplimiento de este compromiso estaá representado en la asistencia aa la toralidada de las convocaatorias realizadas por MINTIC y el MEN. No se convocó en el ultimo Trimestre de 2018 por parte del Sector a mesas de trabajo  para la elaboración de la estrategia de seguridad digital. La entidad cumplió con los requerimientos establecidos por parte del MEN.</t>
  </si>
  <si>
    <t>En las sesiones del comité institucional de gestión y desempeño realizados duraante los días 01 de noviembre y  21 de diciembre del 2018,fueron presentados los reportes de avance al cuerpo directivo del INSOR sobre la implementación  del modelo integrado de planeacion, se socializo los informes del sistema de seguridad y privacidad de la información y el PETI, también se socializo el avance en el sistema de seguridad y salud en el trabajo, así como el resultado de las jornadas de planeacion estratégica para el periodo 2018-2022.</t>
  </si>
  <si>
    <t>Compromiso cumplido en un 100%, desde el diseño a la implementación de la estartegia</t>
  </si>
  <si>
    <t>Esta meta se cumple al 100%. Como valor adicional y con miras a mejorar los reportes en el aplicativo SPI inicia con la solicitud de avance a las diferentes áreas de los productos físicos y de gestión de los cinco proyectos de inversión, durante los primeros cinco días hábiles de cada mes, luego consolida y revisa por parte de la oficina asesora de planeacion y sistemas y se carga en la plataforma SPI con su ejecución presupuestal por cadena de valor: para el cuarto trimestre se realizo satisfactoriamente el cargue de la información del mes de octubre, noviembre y parte de diciembre.</t>
  </si>
  <si>
    <t>Este compromiso se cumplió en un 100% durante el primer trimestre del año</t>
  </si>
  <si>
    <t xml:space="preserve">Durante el IV trimestre se implementó el 25%restante del plan estratégico de comunicaciones, con un avance acumulado del 100%. En el componente de prensa se hicieron 6 publicaciones en el portal, se envío 1 boletín de prensa a medios de comunicación nacionales, se gestionaron 4 publicaciones en los medios de comunicación y se organizaron 2 eventos institucionales; en el componente de comunicación digital se hicieron 300 publicaciones en redes sociales y se dio respuesta a 202 comentarios de ciudadanos; en el de producción gráfica y audiovisual se elaboraron 41 recursos gráficos y 19 videos, además del cubrimiento videográfico de 8 actividades de las áreas misionales y en comunicación interna se realizaron 2 boletines; 3 protectores de pantalla; 3 fondos de pantalla; 6 campañas para público interno; envío de 74 mensajes por el chat institucional con información sobre actividades institucionales;  se enviaron 74 correos de apoyo a otras áreas; se hicieron 3 concursos internos; 6 publicaciones  en la intranet; se reenviaron 2 correos al área de atención al ciudadano con solicitudes externas y se hicieron 136 publicaciones en carteleras digitales internas.  </t>
  </si>
  <si>
    <t xml:space="preserve">Esta actividad se cumplió en un 100% de los comrpomisos pactados en el Plan operativo. Se realizo el Reporte de los criterios de transparencia Pasiva sobre solicitudes de información y la publicación de información en cumplimiento de la Ley 1712 de 2014. Igualmente se dio cumplimiento a publicación de la información correspondiente al Esquema de Publación de información de la entidad y solicitud de las áreas y de los Informes de Peticiones, Quejas, Reclamos, Sugerencias y Denuncias III  Trimestre 2018
</t>
  </si>
  <si>
    <t>Se  cumplió con la presentación de la iniciativa, sobre la cual se realizaron 8 inscripciones con tres (3) propuestas que fueron analizadas por parte de la Oficina de Servicio al Ciudadano para identificar el cumplimiento de los requisitos planteados para el ejercicio de innovación. El resultado del análisis mostró que ninguna de las propuestas se ajustó a los criterios de la propuesta y por lo tanto la iniciativa no pudo desarrollarse. Las respuestas respectivas fueron coumunicadas a los participantes</t>
  </si>
  <si>
    <t xml:space="preserve">El avance para este componente se administró y monitoreo desde los Planes de Previsión de Talento Humano con el diligenciamiento de los instrumentos propuestos al inicio de la vigencia, donde se obtuvo un primer diagnostico de las necesidades de personal, adicionalmente con el Plan Anual de Vacantes se monitorea la planta de personal con el fin de detectar las vacantes de cada nivel, igualmente se tiene determinada la OPEC para 42 cargos. </t>
  </si>
  <si>
    <t xml:space="preserve">Se elaboró el documento de plan de trabajo con el fin de orientar las acciones de implementación del código de integridad del insor. Compromiso cumplido 100% </t>
  </si>
  <si>
    <t xml:space="preserve">Se realizó la adopción del Código de Integridad en el mes de noviembre, con una actividad de sensibilización donde se involucraron los servidores de todos los niveles, entre funcionarios  y contratistas. Se socializó el código, se compartieron experiencias realizadas y se presentó la versión final del código, el cual adoptó una seña para cada uno delos valores adoptados por la entidad. Para la siguiente vigencia se trabajarán los valores que se definieron más débiles. </t>
  </si>
  <si>
    <t>En el marco del proyecto Memoria EnSeña, el INSOR Y las directivas de la IED Manuela Beltrán de la Secretaría de Educación Distrital de Bogotá, en cabeza del Coordinador de la jornada nocturna Profesor Guillermo Rojas,  realiza el boletín “UNA EXPERIENCIA DE MEMORIA EN MEDIO DE UN PROCESO DE INCLUSIÓN EDUCATIVA”. En dicho proceso se reconstruyeron acciones desarrolladas entre 2017 – 2018. Se construye un pre-guion para la grabación de entrevistas  y así recoger las voces de las acciones desarrolladas como memoria histórica del tema de paz como referente nacional para las instituciones educativas que atienden sordos en el país, con el liderazgo del equipo de trabajo de la subdirección de Promoción y Desarrollo: Grupo de información y contenidos accesibles . El Boletín reposa en los archivos del Banco de Información sobre el Entorno de Derechos de las Personas Sordas-BIDES y a la espera de contratación del personal responsable de la publicación en el micrositio del BIDES en el portal del INSOR.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</si>
</sst>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_);[Red]\(&quot;$&quot;\ #,##0\)"/>
    <numFmt numFmtId="164" formatCode="_-* #,##0_-;\-* #,##0_-;_-* &quot;-&quot;_-;_-@_-"/>
    <numFmt numFmtId="165" formatCode="_ &quot;$&quot;\ * #,##0.00_ ;_ &quot;$&quot;\ * \-#,##0.00_ ;_ &quot;$&quot;\ * &quot;-&quot;??_ ;_ @_ "/>
    <numFmt numFmtId="166" formatCode="_ * #,##0.00_ ;_ * \-#,##0.00_ ;_ * &quot;-&quot;??_ ;_ @_ "/>
    <numFmt numFmtId="167" formatCode="0.0%"/>
    <numFmt numFmtId="168" formatCode="_-* #,##0.00_-;\-* #,##0.00_-;_-* &quot;-&quot;_-;_-@_-"/>
    <numFmt numFmtId="169" formatCode="_-* #,##0.0_-;\-* #,##0.0_-;_-* &quot;-&quot;_-;_-@_-"/>
    <numFmt numFmtId="170" formatCode="0.000%"/>
  </numFmts>
  <fonts count="27">
    <font>
      <sz val="10"/>
      <name val="Arial"/>
    </font>
    <font>
      <b/>
      <sz val="8"/>
      <name val="Arial"/>
      <family val="2"/>
    </font>
    <font>
      <sz val="10"/>
      <name val="Arial"/>
      <family val="2"/>
    </font>
    <font>
      <sz val="10"/>
      <name val="Arial"/>
      <family val="2"/>
    </font>
    <font>
      <sz val="8"/>
      <name val="Verdana"/>
      <family val="2"/>
    </font>
    <font>
      <sz val="12"/>
      <name val="Calibri"/>
      <family val="2"/>
      <scheme val="minor"/>
    </font>
    <font>
      <b/>
      <sz val="12"/>
      <name val="Calibri"/>
      <family val="2"/>
      <scheme val="minor"/>
    </font>
    <font>
      <b/>
      <sz val="26"/>
      <color theme="0"/>
      <name val="Calibri"/>
      <family val="2"/>
      <scheme val="minor"/>
    </font>
    <font>
      <b/>
      <sz val="14"/>
      <name val="Calibri"/>
      <family val="2"/>
      <scheme val="minor"/>
    </font>
    <font>
      <sz val="11"/>
      <name val="Calibri"/>
      <family val="2"/>
      <scheme val="minor"/>
    </font>
    <font>
      <sz val="10"/>
      <name val="Arial"/>
      <family val="2"/>
    </font>
    <font>
      <b/>
      <sz val="11"/>
      <name val="Calibri"/>
      <family val="2"/>
      <scheme val="minor"/>
    </font>
    <font>
      <sz val="10"/>
      <name val="Arial"/>
      <family val="2"/>
    </font>
    <font>
      <sz val="12"/>
      <name val="Arial"/>
      <family val="2"/>
    </font>
    <font>
      <sz val="12"/>
      <name val="Calibri"/>
      <family val="2"/>
    </font>
    <font>
      <sz val="10"/>
      <name val="Verdana"/>
      <family val="2"/>
    </font>
    <font>
      <sz val="10"/>
      <color theme="0"/>
      <name val="Arial"/>
      <family val="2"/>
    </font>
    <font>
      <sz val="11"/>
      <name val="Calibri "/>
    </font>
    <font>
      <b/>
      <sz val="9"/>
      <name val="Arial"/>
      <family val="2"/>
    </font>
    <font>
      <sz val="10"/>
      <name val="Calibri"/>
      <family val="2"/>
      <scheme val="minor"/>
    </font>
    <font>
      <b/>
      <sz val="16"/>
      <name val="Calibri"/>
      <family val="2"/>
      <scheme val="minor"/>
    </font>
    <font>
      <b/>
      <sz val="18"/>
      <name val="Calibri"/>
      <family val="2"/>
      <scheme val="minor"/>
    </font>
    <font>
      <u/>
      <sz val="10"/>
      <name val="Arial"/>
      <family val="2"/>
    </font>
    <font>
      <i/>
      <sz val="12"/>
      <name val="Calibri"/>
      <family val="2"/>
      <scheme val="minor"/>
    </font>
    <font>
      <sz val="9"/>
      <name val="Arial"/>
      <family val="2"/>
    </font>
    <font>
      <b/>
      <sz val="12"/>
      <name val="Arial"/>
      <family val="2"/>
    </font>
    <font>
      <sz val="12"/>
      <color rgb="FFFF0000"/>
      <name val="Calibri"/>
      <family val="2"/>
      <scheme val="minor"/>
    </font>
  </fonts>
  <fills count="14">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7F6F3"/>
        <bgColor indexed="64"/>
      </patternFill>
    </fill>
    <fill>
      <patternFill patternType="solid">
        <fgColor rgb="FFFFFF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0"/>
        <bgColor rgb="FF000000"/>
      </patternFill>
    </fill>
    <fill>
      <patternFill patternType="solid">
        <fgColor theme="4" tint="0.59999389629810485"/>
        <bgColor indexed="64"/>
      </patternFill>
    </fill>
    <fill>
      <patternFill patternType="solid">
        <fgColor rgb="FF92D050"/>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9">
    <xf numFmtId="0" fontId="0" fillId="0" borderId="0"/>
    <xf numFmtId="166" fontId="3" fillId="0" borderId="0" applyFont="0" applyFill="0" applyBorder="0" applyAlignment="0" applyProtection="0"/>
    <xf numFmtId="165" fontId="3" fillId="0" borderId="0" applyFont="0" applyFill="0" applyBorder="0" applyAlignment="0" applyProtection="0"/>
    <xf numFmtId="0" fontId="2" fillId="0" borderId="0"/>
    <xf numFmtId="9" fontId="3" fillId="0" borderId="0" applyFont="0" applyFill="0" applyBorder="0" applyAlignment="0" applyProtection="0"/>
    <xf numFmtId="9" fontId="2" fillId="0" borderId="0" applyFont="0" applyFill="0" applyBorder="0" applyAlignment="0" applyProtection="0"/>
    <xf numFmtId="0" fontId="2" fillId="0" borderId="0"/>
    <xf numFmtId="9" fontId="10"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164" fontId="12" fillId="0" borderId="0" applyFont="0" applyFill="0" applyBorder="0" applyAlignment="0" applyProtection="0"/>
    <xf numFmtId="9" fontId="2" fillId="0" borderId="0" applyFont="0" applyFill="0" applyBorder="0" applyAlignment="0" applyProtection="0"/>
    <xf numFmtId="0" fontId="2" fillId="0" borderId="0"/>
    <xf numFmtId="164" fontId="1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cellStyleXfs>
  <cellXfs count="342">
    <xf numFmtId="0" fontId="0" fillId="0" borderId="0" xfId="0"/>
    <xf numFmtId="3" fontId="1" fillId="2"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Border="1"/>
    <xf numFmtId="0" fontId="4" fillId="5" borderId="0" xfId="0" applyFont="1" applyFill="1" applyBorder="1" applyAlignment="1">
      <alignment vertical="center" wrapText="1"/>
    </xf>
    <xf numFmtId="0" fontId="4" fillId="6" borderId="0" xfId="0" applyFont="1" applyFill="1" applyBorder="1" applyAlignment="1">
      <alignment vertical="center" wrapText="1"/>
    </xf>
    <xf numFmtId="0" fontId="2" fillId="7" borderId="0" xfId="0" applyFont="1" applyFill="1" applyAlignment="1">
      <alignment vertical="center"/>
    </xf>
    <xf numFmtId="0" fontId="5" fillId="0" borderId="7" xfId="0" applyFont="1" applyFill="1" applyBorder="1" applyAlignment="1">
      <alignment horizontal="justify" vertical="center" wrapText="1"/>
    </xf>
    <xf numFmtId="9" fontId="5" fillId="4" borderId="7" xfId="0" applyNumberFormat="1" applyFont="1" applyFill="1" applyBorder="1" applyAlignment="1">
      <alignment horizontal="center" vertical="center"/>
    </xf>
    <xf numFmtId="9" fontId="0" fillId="0" borderId="0" xfId="7" applyFont="1"/>
    <xf numFmtId="0" fontId="5" fillId="4" borderId="7" xfId="0" applyFont="1" applyFill="1" applyBorder="1" applyAlignment="1">
      <alignment horizontal="center" vertical="center"/>
    </xf>
    <xf numFmtId="0" fontId="0" fillId="0" borderId="0" xfId="0"/>
    <xf numFmtId="0" fontId="0" fillId="0" borderId="0" xfId="0" applyAlignment="1">
      <alignment horizontal="center" vertical="center"/>
    </xf>
    <xf numFmtId="0" fontId="6" fillId="8" borderId="7" xfId="0" applyFont="1" applyFill="1" applyBorder="1" applyAlignment="1">
      <alignment horizontal="center" vertical="center"/>
    </xf>
    <xf numFmtId="0" fontId="5" fillId="0" borderId="7" xfId="0" applyFont="1" applyFill="1" applyBorder="1" applyAlignment="1">
      <alignment horizontal="center" vertical="center" wrapText="1"/>
    </xf>
    <xf numFmtId="14"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xf>
    <xf numFmtId="0" fontId="9" fillId="0" borderId="7" xfId="0" applyFont="1" applyBorder="1" applyAlignment="1">
      <alignment horizontal="justify" vertical="center" wrapText="1"/>
    </xf>
    <xf numFmtId="9" fontId="5" fillId="0" borderId="7" xfId="0" applyNumberFormat="1" applyFont="1" applyFill="1" applyBorder="1" applyAlignment="1">
      <alignment horizontal="center" vertical="center" wrapText="1"/>
    </xf>
    <xf numFmtId="9" fontId="5" fillId="0" borderId="7" xfId="0" applyNumberFormat="1" applyFont="1" applyFill="1" applyBorder="1" applyAlignment="1">
      <alignment horizontal="left" vertical="top" wrapText="1"/>
    </xf>
    <xf numFmtId="14" fontId="5" fillId="0" borderId="7" xfId="0" applyNumberFormat="1" applyFont="1" applyFill="1" applyBorder="1" applyAlignment="1">
      <alignment horizontal="center" vertical="center" wrapText="1"/>
    </xf>
    <xf numFmtId="9" fontId="5" fillId="4" borderId="7" xfId="7" applyFont="1" applyFill="1" applyBorder="1" applyAlignment="1">
      <alignment horizontal="center" vertical="center"/>
    </xf>
    <xf numFmtId="9" fontId="5" fillId="0" borderId="7" xfId="7" applyFont="1" applyFill="1" applyBorder="1" applyAlignment="1">
      <alignment horizontal="center" vertical="center" wrapText="1"/>
    </xf>
    <xf numFmtId="164" fontId="5" fillId="0" borderId="7" xfId="11" applyFont="1" applyFill="1" applyBorder="1" applyAlignment="1">
      <alignment horizontal="center" vertical="center" wrapText="1"/>
    </xf>
    <xf numFmtId="168" fontId="5" fillId="0" borderId="7" xfId="11" applyNumberFormat="1" applyFont="1" applyFill="1" applyBorder="1" applyAlignment="1">
      <alignment horizontal="center" vertical="center" wrapText="1"/>
    </xf>
    <xf numFmtId="164" fontId="5" fillId="0" borderId="7" xfId="11" applyNumberFormat="1" applyFont="1" applyFill="1" applyBorder="1" applyAlignment="1">
      <alignment horizontal="center" vertical="center" wrapText="1"/>
    </xf>
    <xf numFmtId="9" fontId="5" fillId="4" borderId="7" xfId="7" applyFont="1" applyFill="1" applyBorder="1" applyAlignment="1">
      <alignment horizontal="center" vertical="center" wrapText="1"/>
    </xf>
    <xf numFmtId="14" fontId="5" fillId="4" borderId="7" xfId="0" applyNumberFormat="1" applyFont="1" applyFill="1" applyBorder="1" applyAlignment="1">
      <alignment horizontal="center" vertical="center" wrapText="1"/>
    </xf>
    <xf numFmtId="164" fontId="5" fillId="4" borderId="7" xfId="11" applyFont="1" applyFill="1" applyBorder="1" applyAlignment="1">
      <alignment horizontal="center" vertical="center" wrapText="1"/>
    </xf>
    <xf numFmtId="9" fontId="5" fillId="4" borderId="7" xfId="0" applyNumberFormat="1" applyFont="1" applyFill="1" applyBorder="1" applyAlignment="1">
      <alignment horizontal="center" vertical="center" wrapText="1"/>
    </xf>
    <xf numFmtId="9" fontId="5" fillId="4" borderId="7" xfId="11" applyNumberFormat="1" applyFont="1" applyFill="1" applyBorder="1" applyAlignment="1">
      <alignment horizontal="center" vertical="center" wrapText="1"/>
    </xf>
    <xf numFmtId="0" fontId="5" fillId="10" borderId="7" xfId="3" applyFont="1" applyFill="1" applyBorder="1" applyAlignment="1" applyProtection="1">
      <alignment horizontal="center" vertical="center" wrapText="1"/>
      <protection locked="0"/>
    </xf>
    <xf numFmtId="9" fontId="5" fillId="4" borderId="7" xfId="12" applyFont="1" applyFill="1" applyBorder="1" applyAlignment="1">
      <alignment horizontal="center" vertical="center" wrapText="1"/>
    </xf>
    <xf numFmtId="168" fontId="5" fillId="4" borderId="7" xfId="11" applyNumberFormat="1" applyFont="1" applyFill="1" applyBorder="1" applyAlignment="1">
      <alignment horizontal="center" vertical="center" wrapText="1"/>
    </xf>
    <xf numFmtId="169" fontId="5" fillId="4" borderId="7" xfId="11" applyNumberFormat="1" applyFont="1" applyFill="1" applyBorder="1" applyAlignment="1">
      <alignment horizontal="center" vertical="center" wrapText="1"/>
    </xf>
    <xf numFmtId="10" fontId="5" fillId="0" borderId="7" xfId="7"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14" fontId="14" fillId="4" borderId="7" xfId="0" applyNumberFormat="1" applyFont="1" applyFill="1" applyBorder="1" applyAlignment="1">
      <alignment horizontal="center" vertical="center" wrapText="1"/>
    </xf>
    <xf numFmtId="10" fontId="14" fillId="0" borderId="7" xfId="7" applyNumberFormat="1" applyFont="1" applyFill="1" applyBorder="1" applyAlignment="1">
      <alignment horizontal="center" vertical="center" wrapText="1"/>
    </xf>
    <xf numFmtId="0" fontId="14" fillId="4" borderId="7" xfId="0" applyFont="1" applyFill="1" applyBorder="1" applyAlignment="1">
      <alignment horizontal="center" vertical="center" wrapText="1"/>
    </xf>
    <xf numFmtId="9" fontId="0" fillId="0" borderId="7" xfId="12" applyFont="1" applyBorder="1" applyAlignment="1">
      <alignment horizontal="center" vertical="center"/>
    </xf>
    <xf numFmtId="0" fontId="9" fillId="0" borderId="7" xfId="3" applyFont="1" applyBorder="1" applyAlignment="1">
      <alignment horizontal="center" vertical="center" wrapText="1"/>
    </xf>
    <xf numFmtId="0" fontId="9" fillId="0" borderId="7" xfId="3" applyFont="1" applyBorder="1" applyAlignment="1">
      <alignment horizontal="center" vertical="center"/>
    </xf>
    <xf numFmtId="0" fontId="13" fillId="4" borderId="7" xfId="0" applyFont="1" applyFill="1" applyBorder="1" applyAlignment="1" applyProtection="1">
      <alignment horizontal="center" vertical="center" wrapText="1"/>
      <protection locked="0"/>
    </xf>
    <xf numFmtId="0" fontId="13" fillId="4" borderId="7" xfId="0" applyFont="1" applyFill="1" applyBorder="1" applyAlignment="1" applyProtection="1">
      <alignment horizontal="center" vertical="center" wrapText="1" readingOrder="1"/>
      <protection locked="0"/>
    </xf>
    <xf numFmtId="0" fontId="13" fillId="0" borderId="7" xfId="0" applyFont="1" applyFill="1" applyBorder="1" applyAlignment="1" applyProtection="1">
      <alignment horizontal="center" vertical="center" wrapText="1"/>
      <protection locked="0"/>
    </xf>
    <xf numFmtId="0" fontId="14" fillId="0" borderId="7" xfId="3" applyFont="1" applyBorder="1" applyAlignment="1">
      <alignment horizontal="center" vertical="center"/>
    </xf>
    <xf numFmtId="164" fontId="14" fillId="0" borderId="7" xfId="11" applyFont="1" applyFill="1" applyBorder="1" applyAlignment="1">
      <alignment horizontal="center" vertical="center" wrapText="1"/>
    </xf>
    <xf numFmtId="0" fontId="0" fillId="0" borderId="0" xfId="0" applyFont="1"/>
    <xf numFmtId="0" fontId="13" fillId="4" borderId="7"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5" fillId="0" borderId="7" xfId="0" applyFont="1" applyFill="1" applyBorder="1" applyAlignment="1">
      <alignment horizontal="right" vertical="center" wrapText="1"/>
    </xf>
    <xf numFmtId="0" fontId="6" fillId="8" borderId="7" xfId="0" applyFont="1" applyFill="1" applyBorder="1" applyAlignment="1">
      <alignment horizontal="center" vertical="center" wrapText="1"/>
    </xf>
    <xf numFmtId="0" fontId="0" fillId="0" borderId="7" xfId="0" applyFont="1" applyBorder="1" applyAlignment="1">
      <alignment horizontal="center" vertical="center" wrapText="1"/>
    </xf>
    <xf numFmtId="0" fontId="2" fillId="0" borderId="7" xfId="0" applyFont="1" applyBorder="1" applyAlignment="1">
      <alignment horizontal="center" vertical="center" wrapText="1"/>
    </xf>
    <xf numFmtId="10" fontId="2" fillId="0" borderId="7" xfId="0" applyNumberFormat="1" applyFont="1" applyBorder="1" applyAlignment="1">
      <alignment horizontal="center" vertical="center" wrapText="1"/>
    </xf>
    <xf numFmtId="164" fontId="0" fillId="0" borderId="7" xfId="11" applyFont="1" applyBorder="1" applyAlignment="1">
      <alignment horizontal="center" vertical="center"/>
    </xf>
    <xf numFmtId="0" fontId="5" fillId="4" borderId="7" xfId="0" applyFont="1" applyFill="1" applyBorder="1" applyAlignment="1">
      <alignment horizontal="center" vertical="center" wrapText="1"/>
    </xf>
    <xf numFmtId="0" fontId="14" fillId="0" borderId="7" xfId="0" applyFont="1" applyBorder="1" applyAlignment="1">
      <alignment horizontal="center" vertical="center" wrapText="1"/>
    </xf>
    <xf numFmtId="9" fontId="14" fillId="0" borderId="7" xfId="0" applyNumberFormat="1" applyFont="1" applyBorder="1" applyAlignment="1">
      <alignment horizontal="center" vertical="center" wrapText="1"/>
    </xf>
    <xf numFmtId="164" fontId="14" fillId="0" borderId="7" xfId="11" applyFont="1" applyBorder="1" applyAlignment="1">
      <alignment horizontal="center" vertical="center" wrapText="1"/>
    </xf>
    <xf numFmtId="14" fontId="14" fillId="0" borderId="7" xfId="0" applyNumberFormat="1" applyFont="1" applyFill="1" applyBorder="1" applyAlignment="1">
      <alignment horizontal="center" vertical="center" wrapText="1"/>
    </xf>
    <xf numFmtId="9" fontId="14" fillId="0" borderId="7" xfId="7" applyFont="1" applyFill="1" applyBorder="1" applyAlignment="1">
      <alignment horizontal="center" vertical="center" wrapText="1"/>
    </xf>
    <xf numFmtId="9" fontId="14" fillId="0" borderId="7" xfId="0" applyNumberFormat="1" applyFont="1" applyFill="1" applyBorder="1" applyAlignment="1">
      <alignment horizontal="center" vertical="center" wrapText="1"/>
    </xf>
    <xf numFmtId="10" fontId="14" fillId="0" borderId="7" xfId="11" applyNumberFormat="1" applyFont="1" applyBorder="1" applyAlignment="1">
      <alignment horizontal="center" vertical="center" wrapText="1"/>
    </xf>
    <xf numFmtId="0" fontId="11" fillId="11" borderId="7" xfId="0" applyFont="1" applyFill="1" applyBorder="1" applyAlignment="1">
      <alignment horizontal="center" vertical="center" wrapText="1"/>
    </xf>
    <xf numFmtId="0" fontId="0" fillId="0" borderId="0" xfId="0" applyFont="1" applyAlignment="1">
      <alignment horizontal="center"/>
    </xf>
    <xf numFmtId="9" fontId="5" fillId="0" borderId="7" xfId="0" applyNumberFormat="1" applyFont="1" applyFill="1" applyBorder="1" applyAlignment="1">
      <alignment horizontal="center" vertical="center" wrapText="1"/>
    </xf>
    <xf numFmtId="167" fontId="5" fillId="0" borderId="7" xfId="0" applyNumberFormat="1" applyFont="1" applyFill="1" applyBorder="1" applyAlignment="1">
      <alignment horizontal="center" vertical="center" wrapText="1"/>
    </xf>
    <xf numFmtId="167" fontId="5" fillId="0" borderId="7" xfId="0" applyNumberFormat="1" applyFont="1" applyFill="1" applyBorder="1" applyAlignment="1">
      <alignment horizontal="center" vertical="center"/>
    </xf>
    <xf numFmtId="0" fontId="0" fillId="0" borderId="7" xfId="0" applyFont="1" applyBorder="1"/>
    <xf numFmtId="0" fontId="16" fillId="0" borderId="0" xfId="0" applyFont="1"/>
    <xf numFmtId="167" fontId="0" fillId="0" borderId="7" xfId="0" applyNumberFormat="1" applyFont="1" applyBorder="1" applyAlignment="1">
      <alignment horizontal="center" vertical="center"/>
    </xf>
    <xf numFmtId="0" fontId="0" fillId="0" borderId="7" xfId="0" applyFont="1" applyBorder="1" applyAlignment="1">
      <alignment horizontal="center"/>
    </xf>
    <xf numFmtId="0" fontId="0" fillId="0" borderId="7" xfId="0" applyFont="1" applyBorder="1" applyAlignment="1">
      <alignment horizontal="center" vertical="center"/>
    </xf>
    <xf numFmtId="9" fontId="0" fillId="0" borderId="7" xfId="0" applyNumberFormat="1" applyFont="1" applyBorder="1" applyAlignment="1">
      <alignment horizontal="center" vertical="center"/>
    </xf>
    <xf numFmtId="14" fontId="5" fillId="0" borderId="7" xfId="0" applyNumberFormat="1" applyFont="1" applyFill="1" applyBorder="1" applyAlignment="1">
      <alignment horizontal="center" vertical="center" wrapText="1"/>
    </xf>
    <xf numFmtId="0" fontId="2" fillId="4" borderId="7" xfId="0" applyFont="1" applyFill="1" applyBorder="1" applyAlignment="1">
      <alignment horizontal="center" vertical="center"/>
    </xf>
    <xf numFmtId="0" fontId="15" fillId="0" borderId="7" xfId="0" applyFont="1" applyFill="1" applyBorder="1" applyAlignment="1" applyProtection="1">
      <alignment horizontal="center" vertical="center" wrapText="1" readingOrder="1"/>
      <protection locked="0"/>
    </xf>
    <xf numFmtId="0" fontId="9" fillId="0" borderId="7" xfId="0" applyFont="1" applyBorder="1" applyAlignment="1">
      <alignment horizontal="center" vertical="center" wrapText="1"/>
    </xf>
    <xf numFmtId="9" fontId="9" fillId="0" borderId="7" xfId="7" applyFont="1" applyBorder="1" applyAlignment="1">
      <alignment horizontal="center" vertical="center" wrapText="1"/>
    </xf>
    <xf numFmtId="0" fontId="9" fillId="4" borderId="7" xfId="0" applyFont="1" applyFill="1" applyBorder="1" applyAlignment="1">
      <alignment horizontal="left" vertical="center" wrapText="1"/>
    </xf>
    <xf numFmtId="14" fontId="9" fillId="0" borderId="7" xfId="0" applyNumberFormat="1" applyFont="1" applyBorder="1" applyAlignment="1">
      <alignment horizontal="center" vertical="center" wrapText="1"/>
    </xf>
    <xf numFmtId="0" fontId="9" fillId="0" borderId="7" xfId="0" applyFont="1" applyBorder="1" applyAlignment="1">
      <alignment horizontal="left" vertical="center" wrapText="1"/>
    </xf>
    <xf numFmtId="0" fontId="9" fillId="0" borderId="7" xfId="0" applyFont="1" applyFill="1" applyBorder="1" applyAlignment="1">
      <alignment horizontal="left" vertical="center" wrapText="1"/>
    </xf>
    <xf numFmtId="0" fontId="5" fillId="0" borderId="7" xfId="0" applyFont="1" applyFill="1" applyBorder="1" applyAlignment="1">
      <alignment horizontal="center" vertical="center" wrapText="1"/>
    </xf>
    <xf numFmtId="9" fontId="9" fillId="0" borderId="7" xfId="0" applyNumberFormat="1" applyFont="1" applyFill="1" applyBorder="1" applyAlignment="1">
      <alignment horizontal="center" vertical="center" wrapText="1"/>
    </xf>
    <xf numFmtId="0" fontId="5" fillId="4" borderId="7" xfId="0" applyFont="1" applyFill="1" applyBorder="1" applyAlignment="1">
      <alignment horizontal="justify" vertical="center" wrapText="1"/>
    </xf>
    <xf numFmtId="0" fontId="0" fillId="0" borderId="9" xfId="0" applyFont="1" applyBorder="1" applyAlignment="1">
      <alignment horizontal="center" vertical="center"/>
    </xf>
    <xf numFmtId="164" fontId="0" fillId="0" borderId="9" xfId="11" applyFont="1" applyBorder="1" applyAlignment="1">
      <alignment horizontal="center" vertical="center"/>
    </xf>
    <xf numFmtId="6" fontId="5" fillId="0" borderId="7" xfId="0" applyNumberFormat="1" applyFont="1" applyFill="1" applyBorder="1" applyAlignment="1">
      <alignment horizontal="center" vertical="center" wrapText="1"/>
    </xf>
    <xf numFmtId="10" fontId="0" fillId="0" borderId="0" xfId="0" applyNumberFormat="1" applyFont="1" applyAlignment="1">
      <alignment horizontal="center" vertical="center"/>
    </xf>
    <xf numFmtId="0" fontId="6" fillId="8" borderId="7" xfId="0" applyFont="1" applyFill="1" applyBorder="1" applyAlignment="1">
      <alignment horizontal="center" vertical="center" wrapText="1"/>
    </xf>
    <xf numFmtId="0" fontId="5" fillId="4" borderId="7" xfId="0" applyFont="1" applyFill="1" applyBorder="1" applyAlignment="1">
      <alignment horizontal="center" vertical="center" wrapText="1"/>
    </xf>
    <xf numFmtId="9" fontId="14" fillId="0" borderId="7" xfId="0" applyNumberFormat="1" applyFont="1" applyFill="1" applyBorder="1" applyAlignment="1">
      <alignment horizontal="center" vertical="center" wrapText="1"/>
    </xf>
    <xf numFmtId="9" fontId="14" fillId="0" borderId="7" xfId="7" applyFont="1" applyFill="1" applyBorder="1" applyAlignment="1">
      <alignment horizontal="center" vertical="center" wrapText="1"/>
    </xf>
    <xf numFmtId="9" fontId="14" fillId="0" borderId="7" xfId="0" applyNumberFormat="1" applyFont="1" applyBorder="1" applyAlignment="1">
      <alignment horizontal="center" vertical="center" wrapText="1"/>
    </xf>
    <xf numFmtId="164" fontId="14" fillId="0" borderId="7" xfId="11" applyFont="1" applyBorder="1" applyAlignment="1">
      <alignment horizontal="center" vertical="center" wrapText="1"/>
    </xf>
    <xf numFmtId="0" fontId="0" fillId="4" borderId="7" xfId="0" applyFont="1" applyFill="1" applyBorder="1" applyAlignment="1">
      <alignment horizontal="center" vertical="center" wrapText="1"/>
    </xf>
    <xf numFmtId="0" fontId="9" fillId="0" borderId="7" xfId="3" applyFont="1" applyBorder="1" applyAlignment="1">
      <alignment horizontal="center" vertical="center" wrapText="1"/>
    </xf>
    <xf numFmtId="14" fontId="5" fillId="0" borderId="7" xfId="0" applyNumberFormat="1" applyFont="1" applyFill="1" applyBorder="1" applyAlignment="1">
      <alignment horizontal="center" vertical="center" wrapText="1"/>
    </xf>
    <xf numFmtId="10" fontId="2" fillId="0" borderId="7" xfId="0" applyNumberFormat="1" applyFont="1" applyBorder="1" applyAlignment="1">
      <alignment horizontal="center" vertical="center" wrapText="1"/>
    </xf>
    <xf numFmtId="0" fontId="5" fillId="0" borderId="7" xfId="0" applyFont="1" applyFill="1" applyBorder="1" applyAlignment="1">
      <alignment horizontal="center" vertical="center" wrapText="1"/>
    </xf>
    <xf numFmtId="9" fontId="17" fillId="4" borderId="7" xfId="12" applyFont="1" applyFill="1" applyBorder="1" applyAlignment="1">
      <alignment horizontal="center" vertical="center"/>
    </xf>
    <xf numFmtId="9" fontId="5" fillId="0" borderId="7" xfId="0" applyNumberFormat="1" applyFont="1" applyFill="1" applyBorder="1" applyAlignment="1">
      <alignment horizontal="center" vertical="center" wrapText="1"/>
    </xf>
    <xf numFmtId="0" fontId="0" fillId="0" borderId="7" xfId="0" applyFont="1" applyBorder="1"/>
    <xf numFmtId="0" fontId="18" fillId="8" borderId="7" xfId="0" applyFont="1" applyFill="1" applyBorder="1" applyAlignment="1">
      <alignment horizontal="center" vertical="center"/>
    </xf>
    <xf numFmtId="0" fontId="18" fillId="8" borderId="7" xfId="0" applyFont="1" applyFill="1" applyBorder="1" applyAlignment="1">
      <alignment horizontal="center" vertical="center" wrapText="1"/>
    </xf>
    <xf numFmtId="9" fontId="17" fillId="4" borderId="7" xfId="12" applyFont="1" applyFill="1" applyBorder="1" applyAlignment="1">
      <alignment horizontal="center" vertical="center" wrapText="1"/>
    </xf>
    <xf numFmtId="0" fontId="0" fillId="0" borderId="0" xfId="0" applyFont="1" applyAlignment="1">
      <alignment horizontal="center" vertical="center"/>
    </xf>
    <xf numFmtId="9" fontId="5" fillId="0" borderId="7" xfId="12" applyFont="1" applyFill="1" applyBorder="1" applyAlignment="1">
      <alignment horizontal="center" vertical="center" wrapText="1"/>
    </xf>
    <xf numFmtId="164" fontId="5" fillId="0" borderId="7" xfId="15" applyFont="1" applyFill="1" applyBorder="1" applyAlignment="1">
      <alignment horizontal="center" vertical="center" wrapText="1"/>
    </xf>
    <xf numFmtId="0" fontId="0" fillId="0" borderId="7" xfId="0" applyFont="1" applyBorder="1" applyAlignment="1">
      <alignment vertical="center" wrapText="1"/>
    </xf>
    <xf numFmtId="164" fontId="5" fillId="0" borderId="7" xfId="15" applyFont="1" applyFill="1" applyBorder="1" applyAlignment="1">
      <alignment horizontal="right" vertical="center" wrapText="1"/>
    </xf>
    <xf numFmtId="9" fontId="5" fillId="0" borderId="7" xfId="12" applyFont="1" applyFill="1" applyBorder="1" applyAlignment="1">
      <alignment horizontal="right" vertical="center" wrapText="1"/>
    </xf>
    <xf numFmtId="10" fontId="2" fillId="0" borderId="7" xfId="0" applyNumberFormat="1" applyFont="1" applyFill="1" applyBorder="1" applyAlignment="1">
      <alignment horizontal="center" vertical="center" wrapText="1"/>
    </xf>
    <xf numFmtId="10" fontId="2" fillId="0" borderId="7" xfId="0" applyNumberFormat="1" applyFont="1" applyBorder="1" applyAlignment="1">
      <alignment horizontal="left" vertical="center" wrapText="1"/>
    </xf>
    <xf numFmtId="167" fontId="2" fillId="0" borderId="7" xfId="12" applyNumberFormat="1" applyFont="1" applyFill="1" applyBorder="1" applyAlignment="1">
      <alignment horizontal="center" vertical="center" wrapText="1"/>
    </xf>
    <xf numFmtId="9" fontId="17" fillId="0" borderId="7" xfId="3" applyNumberFormat="1" applyFont="1" applyBorder="1" applyAlignment="1">
      <alignment horizontal="center" vertical="center"/>
    </xf>
    <xf numFmtId="9" fontId="19" fillId="0" borderId="0" xfId="0" applyNumberFormat="1" applyFont="1" applyAlignment="1">
      <alignment horizontal="center" vertical="center"/>
    </xf>
    <xf numFmtId="0" fontId="2" fillId="0" borderId="7" xfId="0" applyFont="1" applyBorder="1" applyAlignment="1">
      <alignment vertical="top" wrapText="1"/>
    </xf>
    <xf numFmtId="0" fontId="2" fillId="0" borderId="7" xfId="0" applyFont="1" applyBorder="1" applyAlignment="1">
      <alignment horizontal="left" vertical="top" wrapText="1"/>
    </xf>
    <xf numFmtId="0" fontId="2" fillId="0" borderId="7" xfId="0" applyFont="1" applyFill="1" applyBorder="1" applyAlignment="1">
      <alignment vertical="top" wrapText="1"/>
    </xf>
    <xf numFmtId="9" fontId="0" fillId="4" borderId="7" xfId="0" applyNumberFormat="1" applyFont="1" applyFill="1" applyBorder="1" applyAlignment="1">
      <alignment horizontal="center" vertical="center"/>
    </xf>
    <xf numFmtId="0" fontId="0" fillId="0" borderId="7" xfId="0" applyFont="1" applyBorder="1" applyAlignment="1">
      <alignment vertical="top" wrapText="1"/>
    </xf>
    <xf numFmtId="0" fontId="0" fillId="0" borderId="7" xfId="0" applyFont="1" applyFill="1" applyBorder="1" applyAlignment="1">
      <alignment vertical="center" wrapText="1"/>
    </xf>
    <xf numFmtId="9" fontId="14" fillId="0" borderId="7" xfId="12" applyFont="1" applyFill="1" applyBorder="1" applyAlignment="1">
      <alignment horizontal="center" vertical="center" wrapText="1"/>
    </xf>
    <xf numFmtId="9" fontId="14" fillId="0" borderId="7" xfId="12" applyFont="1" applyBorder="1" applyAlignment="1">
      <alignment horizontal="center" vertical="center" wrapText="1"/>
    </xf>
    <xf numFmtId="0" fontId="0" fillId="0" borderId="7" xfId="0" applyFont="1" applyBorder="1" applyAlignment="1">
      <alignment wrapText="1"/>
    </xf>
    <xf numFmtId="0" fontId="0" fillId="0" borderId="7" xfId="0" applyFont="1" applyBorder="1" applyAlignment="1">
      <alignment horizontal="center" vertical="center" wrapText="1"/>
    </xf>
    <xf numFmtId="0" fontId="5" fillId="4" borderId="7" xfId="0" applyFont="1" applyFill="1" applyBorder="1" applyAlignment="1">
      <alignment horizontal="center" vertical="center" wrapText="1"/>
    </xf>
    <xf numFmtId="9"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9" fillId="0" borderId="8" xfId="0" applyFont="1" applyBorder="1" applyAlignment="1">
      <alignment horizontal="center" vertical="center" wrapText="1"/>
    </xf>
    <xf numFmtId="0" fontId="24" fillId="0" borderId="0" xfId="0" applyFont="1"/>
    <xf numFmtId="0" fontId="9" fillId="0" borderId="7" xfId="0" applyFont="1" applyFill="1" applyBorder="1" applyAlignment="1">
      <alignment horizontal="center" vertical="center" wrapText="1"/>
    </xf>
    <xf numFmtId="9"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9" fontId="5" fillId="0" borderId="7" xfId="7" applyFont="1" applyFill="1" applyBorder="1" applyAlignment="1">
      <alignment horizontal="center" vertical="center"/>
    </xf>
    <xf numFmtId="0" fontId="9" fillId="0" borderId="8" xfId="0" applyFont="1" applyFill="1" applyBorder="1" applyAlignment="1">
      <alignment horizontal="center" vertical="center" wrapText="1"/>
    </xf>
    <xf numFmtId="9"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9" fillId="0" borderId="7" xfId="0" applyFont="1" applyFill="1" applyBorder="1" applyAlignment="1">
      <alignment horizontal="justify" vertical="center" wrapText="1"/>
    </xf>
    <xf numFmtId="0" fontId="5" fillId="0" borderId="8" xfId="0" applyFont="1" applyBorder="1" applyAlignment="1">
      <alignment horizontal="center" vertical="center" wrapText="1"/>
    </xf>
    <xf numFmtId="0" fontId="5" fillId="0" borderId="7" xfId="0" applyFont="1" applyBorder="1" applyAlignment="1">
      <alignment horizontal="justify" vertical="center" wrapText="1"/>
    </xf>
    <xf numFmtId="0" fontId="5" fillId="0" borderId="7" xfId="0" applyFont="1" applyBorder="1" applyAlignment="1">
      <alignment horizontal="center" vertical="center" wrapText="1"/>
    </xf>
    <xf numFmtId="9"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wrapText="1"/>
    </xf>
    <xf numFmtId="0" fontId="6" fillId="8"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1" fontId="9" fillId="0" borderId="7" xfId="11" applyNumberFormat="1" applyFont="1" applyBorder="1" applyAlignment="1">
      <alignment horizontal="center" vertical="center" wrapText="1"/>
    </xf>
    <xf numFmtId="0" fontId="9" fillId="0" borderId="7" xfId="0" applyFont="1" applyFill="1" applyBorder="1" applyAlignment="1">
      <alignment horizontal="justify" vertical="top" wrapText="1"/>
    </xf>
    <xf numFmtId="9" fontId="5" fillId="0" borderId="7" xfId="0" applyNumberFormat="1" applyFont="1" applyFill="1" applyBorder="1" applyAlignment="1">
      <alignment horizontal="center" vertical="center"/>
    </xf>
    <xf numFmtId="0" fontId="5" fillId="0" borderId="7" xfId="0" applyFont="1" applyFill="1" applyBorder="1" applyAlignment="1">
      <alignment horizontal="center" vertical="center" wrapText="1"/>
    </xf>
    <xf numFmtId="0" fontId="25" fillId="8" borderId="7" xfId="0" applyFont="1" applyFill="1" applyBorder="1" applyAlignment="1">
      <alignment horizontal="center" vertical="center"/>
    </xf>
    <xf numFmtId="0" fontId="25" fillId="8" borderId="7" xfId="0" applyFont="1" applyFill="1" applyBorder="1" applyAlignment="1">
      <alignment horizontal="center" vertical="center" wrapText="1"/>
    </xf>
    <xf numFmtId="9" fontId="5" fillId="0" borderId="7" xfId="0" applyNumberFormat="1" applyFont="1" applyFill="1" applyBorder="1" applyAlignment="1">
      <alignment horizontal="center" vertical="center" wrapText="1"/>
    </xf>
    <xf numFmtId="0" fontId="11" fillId="11" borderId="7" xfId="0" applyFont="1" applyFill="1" applyBorder="1" applyAlignment="1">
      <alignment horizontal="left" vertical="center" wrapText="1"/>
    </xf>
    <xf numFmtId="0" fontId="7" fillId="0" borderId="0" xfId="0" applyFont="1" applyFill="1" applyBorder="1" applyAlignment="1">
      <alignment vertical="center"/>
    </xf>
    <xf numFmtId="0" fontId="0" fillId="0" borderId="7" xfId="0" applyBorder="1"/>
    <xf numFmtId="9"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wrapText="1"/>
    </xf>
    <xf numFmtId="9" fontId="5" fillId="0" borderId="7" xfId="12" applyFont="1" applyFill="1" applyBorder="1" applyAlignment="1">
      <alignment horizontal="center" vertical="center"/>
    </xf>
    <xf numFmtId="0" fontId="2" fillId="0" borderId="7" xfId="0" applyFont="1" applyFill="1" applyBorder="1" applyAlignment="1">
      <alignment vertical="center" wrapText="1"/>
    </xf>
    <xf numFmtId="0" fontId="2" fillId="0" borderId="7" xfId="0" applyFont="1" applyFill="1" applyBorder="1" applyAlignment="1">
      <alignment horizontal="left" vertical="center" wrapText="1"/>
    </xf>
    <xf numFmtId="0" fontId="0" fillId="0" borderId="7" xfId="0" applyFill="1" applyBorder="1" applyAlignment="1">
      <alignment vertical="center" wrapText="1"/>
    </xf>
    <xf numFmtId="0" fontId="2" fillId="0" borderId="7" xfId="0" applyFont="1" applyFill="1" applyBorder="1" applyAlignment="1">
      <alignment wrapText="1"/>
    </xf>
    <xf numFmtId="0" fontId="2" fillId="0" borderId="7" xfId="0" applyFont="1" applyBorder="1" applyAlignment="1">
      <alignment vertical="center" wrapText="1"/>
    </xf>
    <xf numFmtId="0" fontId="2" fillId="0" borderId="7" xfId="0" applyFont="1" applyBorder="1" applyAlignment="1">
      <alignment wrapText="1"/>
    </xf>
    <xf numFmtId="167" fontId="5" fillId="0" borderId="7" xfId="12" applyNumberFormat="1" applyFont="1" applyFill="1" applyBorder="1" applyAlignment="1">
      <alignment horizontal="center" vertical="center" wrapText="1"/>
    </xf>
    <xf numFmtId="9" fontId="0" fillId="0" borderId="7" xfId="7" applyFont="1" applyBorder="1" applyAlignment="1">
      <alignment horizontal="center" vertical="center"/>
    </xf>
    <xf numFmtId="0" fontId="0" fillId="0" borderId="7" xfId="0" applyBorder="1" applyAlignment="1">
      <alignment wrapText="1"/>
    </xf>
    <xf numFmtId="0" fontId="0" fillId="0" borderId="7" xfId="0" applyBorder="1" applyAlignment="1">
      <alignment vertical="center" wrapText="1"/>
    </xf>
    <xf numFmtId="0" fontId="0" fillId="0" borderId="0" xfId="0" applyAlignment="1">
      <alignment horizontal="center" vertical="center" wrapText="1"/>
    </xf>
    <xf numFmtId="9" fontId="9" fillId="0" borderId="7" xfId="7" applyFont="1" applyBorder="1" applyAlignment="1">
      <alignment horizontal="center" vertical="center"/>
    </xf>
    <xf numFmtId="0" fontId="0" fillId="0" borderId="7" xfId="0" applyBorder="1" applyAlignment="1">
      <alignment horizontal="left" vertical="center" wrapText="1"/>
    </xf>
    <xf numFmtId="0" fontId="2" fillId="0" borderId="7" xfId="0" applyFont="1" applyBorder="1" applyAlignment="1">
      <alignment horizontal="justify" vertical="center" wrapText="1"/>
    </xf>
    <xf numFmtId="9" fontId="5" fillId="4" borderId="7" xfId="12" applyFont="1" applyFill="1" applyBorder="1" applyAlignment="1">
      <alignment horizontal="center" vertical="center"/>
    </xf>
    <xf numFmtId="0" fontId="5" fillId="0" borderId="7" xfId="0" applyFont="1" applyFill="1" applyBorder="1" applyAlignment="1">
      <alignment horizontal="center" vertical="center"/>
    </xf>
    <xf numFmtId="0" fontId="0" fillId="0" borderId="7" xfId="0" applyFill="1" applyBorder="1" applyAlignment="1">
      <alignment wrapText="1"/>
    </xf>
    <xf numFmtId="10" fontId="2" fillId="0" borderId="7" xfId="0" applyNumberFormat="1" applyFont="1" applyBorder="1" applyAlignment="1">
      <alignment horizontal="left" vertical="center" wrapText="1"/>
    </xf>
    <xf numFmtId="0" fontId="2" fillId="0" borderId="7" xfId="0" applyFont="1" applyBorder="1" applyAlignment="1">
      <alignment horizontal="left" vertical="center" wrapText="1"/>
    </xf>
    <xf numFmtId="0" fontId="5" fillId="0"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0" fillId="0" borderId="7" xfId="0" applyFont="1" applyBorder="1" applyAlignment="1">
      <alignment horizontal="left" vertical="center"/>
    </xf>
    <xf numFmtId="9" fontId="5" fillId="0" borderId="7" xfId="7" applyFont="1" applyFill="1" applyBorder="1" applyAlignment="1">
      <alignment horizontal="left" vertical="center" wrapText="1"/>
    </xf>
    <xf numFmtId="9" fontId="5" fillId="0" borderId="7" xfId="0" applyNumberFormat="1" applyFont="1" applyFill="1" applyBorder="1" applyAlignment="1">
      <alignment horizontal="left" vertical="center" wrapText="1"/>
    </xf>
    <xf numFmtId="164" fontId="14" fillId="0" borderId="7" xfId="11" applyFont="1" applyBorder="1" applyAlignment="1">
      <alignment horizontal="left" vertical="center" wrapText="1"/>
    </xf>
    <xf numFmtId="9" fontId="14" fillId="0" borderId="7" xfId="0" applyNumberFormat="1" applyFont="1" applyBorder="1" applyAlignment="1">
      <alignment horizontal="left" vertical="center" wrapText="1"/>
    </xf>
    <xf numFmtId="9" fontId="14" fillId="0" borderId="7" xfId="0" applyNumberFormat="1" applyFont="1" applyFill="1" applyBorder="1" applyAlignment="1">
      <alignment horizontal="left" vertical="center" wrapText="1"/>
    </xf>
    <xf numFmtId="0" fontId="9" fillId="12" borderId="7" xfId="0" applyFont="1" applyFill="1" applyBorder="1" applyAlignment="1">
      <alignment horizontal="justify" vertical="center" wrapText="1"/>
    </xf>
    <xf numFmtId="0" fontId="5" fillId="4" borderId="7" xfId="0" applyFont="1" applyFill="1" applyBorder="1" applyAlignment="1">
      <alignment horizontal="center" vertical="center" wrapText="1"/>
    </xf>
    <xf numFmtId="9"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wrapText="1"/>
    </xf>
    <xf numFmtId="9" fontId="14" fillId="0" borderId="7" xfId="0" applyNumberFormat="1" applyFont="1" applyBorder="1" applyAlignment="1">
      <alignment horizontal="center" vertical="center" wrapText="1"/>
    </xf>
    <xf numFmtId="164" fontId="14" fillId="0" borderId="7" xfId="11" applyFont="1" applyBorder="1" applyAlignment="1">
      <alignment horizontal="center" vertical="center" wrapText="1"/>
    </xf>
    <xf numFmtId="9" fontId="14" fillId="0" borderId="7" xfId="0" applyNumberFormat="1" applyFont="1" applyFill="1" applyBorder="1" applyAlignment="1">
      <alignment horizontal="center" vertical="center" wrapText="1"/>
    </xf>
    <xf numFmtId="10" fontId="2" fillId="0" borderId="7" xfId="0" applyNumberFormat="1" applyFont="1" applyBorder="1" applyAlignment="1">
      <alignment horizontal="center" vertical="center" wrapText="1"/>
    </xf>
    <xf numFmtId="10" fontId="2" fillId="0" borderId="7" xfId="0" applyNumberFormat="1" applyFont="1" applyFill="1" applyBorder="1" applyAlignment="1">
      <alignment horizontal="center" vertical="center" wrapText="1"/>
    </xf>
    <xf numFmtId="0" fontId="2" fillId="0" borderId="7" xfId="0" applyFont="1" applyBorder="1" applyAlignment="1">
      <alignment horizontal="left" vertical="center" wrapText="1"/>
    </xf>
    <xf numFmtId="10" fontId="5" fillId="0" borderId="7" xfId="12" applyNumberFormat="1" applyFont="1" applyFill="1" applyBorder="1" applyAlignment="1">
      <alignment horizontal="center" vertical="center"/>
    </xf>
    <xf numFmtId="10" fontId="5" fillId="0" borderId="7" xfId="7" applyNumberFormat="1" applyFont="1" applyFill="1" applyBorder="1" applyAlignment="1">
      <alignment horizontal="center" vertical="center"/>
    </xf>
    <xf numFmtId="0" fontId="2" fillId="0" borderId="0" xfId="0" applyFont="1"/>
    <xf numFmtId="0" fontId="0" fillId="0" borderId="7" xfId="0" applyFont="1" applyFill="1" applyBorder="1" applyAlignment="1">
      <alignment horizontal="left" vertical="center" wrapText="1"/>
    </xf>
    <xf numFmtId="10" fontId="5" fillId="0" borderId="7" xfId="0" applyNumberFormat="1" applyFont="1" applyFill="1" applyBorder="1" applyAlignment="1">
      <alignment horizontal="center" vertical="center" wrapText="1"/>
    </xf>
    <xf numFmtId="0" fontId="2" fillId="0" borderId="7" xfId="0" applyFont="1" applyBorder="1" applyAlignment="1">
      <alignment horizontal="left" vertical="center"/>
    </xf>
    <xf numFmtId="9" fontId="0" fillId="0" borderId="7" xfId="0" applyNumberFormat="1" applyFont="1" applyFill="1" applyBorder="1" applyAlignment="1">
      <alignment horizontal="center" vertical="center"/>
    </xf>
    <xf numFmtId="9" fontId="0" fillId="0" borderId="7" xfId="0" applyNumberFormat="1" applyFont="1" applyFill="1" applyBorder="1" applyAlignment="1">
      <alignment horizontal="center" vertical="center" wrapText="1"/>
    </xf>
    <xf numFmtId="9" fontId="9" fillId="0" borderId="7" xfId="7" applyFont="1" applyFill="1" applyBorder="1" applyAlignment="1">
      <alignment horizontal="center" vertical="center" wrapText="1"/>
    </xf>
    <xf numFmtId="0" fontId="0" fillId="0" borderId="7" xfId="0"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0" xfId="0" applyFont="1" applyFill="1" applyBorder="1"/>
    <xf numFmtId="0" fontId="5" fillId="0" borderId="8" xfId="0" applyFont="1" applyFill="1" applyBorder="1" applyAlignment="1">
      <alignment horizontal="center" vertical="center"/>
    </xf>
    <xf numFmtId="0" fontId="2" fillId="0" borderId="7" xfId="3" applyFont="1" applyFill="1" applyBorder="1" applyAlignment="1">
      <alignment horizontal="justify" vertical="center" wrapText="1"/>
    </xf>
    <xf numFmtId="9" fontId="2" fillId="0" borderId="7" xfId="0" applyNumberFormat="1" applyFont="1" applyFill="1" applyBorder="1" applyAlignment="1">
      <alignment horizontal="center" vertical="center" wrapText="1"/>
    </xf>
    <xf numFmtId="9" fontId="9" fillId="0" borderId="7" xfId="12" applyFont="1" applyFill="1" applyBorder="1" applyAlignment="1">
      <alignment horizontal="center" vertical="center" wrapText="1"/>
    </xf>
    <xf numFmtId="0" fontId="2" fillId="0" borderId="0" xfId="0" applyFont="1" applyFill="1" applyBorder="1" applyAlignment="1">
      <alignment wrapText="1"/>
    </xf>
    <xf numFmtId="0" fontId="5" fillId="0" borderId="8" xfId="0" applyFont="1" applyFill="1" applyBorder="1" applyAlignment="1">
      <alignment horizontal="center" vertical="center" wrapText="1"/>
    </xf>
    <xf numFmtId="0" fontId="0" fillId="0" borderId="0" xfId="0" applyFill="1" applyAlignment="1">
      <alignment vertical="center" wrapText="1"/>
    </xf>
    <xf numFmtId="0" fontId="2" fillId="0" borderId="8" xfId="0" applyFont="1" applyFill="1" applyBorder="1" applyAlignment="1">
      <alignment vertical="center" wrapText="1"/>
    </xf>
    <xf numFmtId="0" fontId="0" fillId="0" borderId="0" xfId="0" applyFont="1" applyAlignment="1">
      <alignment vertical="center"/>
    </xf>
    <xf numFmtId="0" fontId="0" fillId="0" borderId="7" xfId="0" applyFont="1" applyBorder="1" applyAlignment="1">
      <alignment vertical="center"/>
    </xf>
    <xf numFmtId="0" fontId="0" fillId="0" borderId="0" xfId="0" applyFont="1" applyFill="1" applyBorder="1" applyAlignment="1">
      <alignment vertical="center"/>
    </xf>
    <xf numFmtId="0" fontId="0" fillId="0" borderId="7" xfId="0" applyFill="1" applyBorder="1" applyAlignment="1">
      <alignment vertical="center"/>
    </xf>
    <xf numFmtId="0" fontId="2" fillId="0" borderId="0" xfId="0" applyFont="1" applyAlignment="1">
      <alignment vertical="center" wrapText="1"/>
    </xf>
    <xf numFmtId="0" fontId="2" fillId="0" borderId="0" xfId="0" applyFont="1" applyFill="1" applyAlignment="1">
      <alignment vertical="center" wrapText="1"/>
    </xf>
    <xf numFmtId="9" fontId="2" fillId="0" borderId="7" xfId="7" applyFont="1" applyFill="1" applyBorder="1" applyAlignment="1">
      <alignment horizontal="center" vertical="center" wrapText="1"/>
    </xf>
    <xf numFmtId="0" fontId="11" fillId="13" borderId="7" xfId="0" applyFont="1" applyFill="1" applyBorder="1" applyAlignment="1">
      <alignment horizontal="center" vertical="center" wrapText="1"/>
    </xf>
    <xf numFmtId="0" fontId="6" fillId="13" borderId="7" xfId="0" applyFont="1" applyFill="1" applyBorder="1" applyAlignment="1">
      <alignment horizontal="center" vertical="center"/>
    </xf>
    <xf numFmtId="9" fontId="5" fillId="0" borderId="7" xfId="0" applyNumberFormat="1" applyFont="1" applyFill="1" applyBorder="1" applyAlignment="1">
      <alignment horizontal="center" vertical="center" wrapText="1"/>
    </xf>
    <xf numFmtId="9" fontId="5" fillId="0" borderId="7" xfId="0" applyNumberFormat="1" applyFont="1" applyFill="1" applyBorder="1" applyAlignment="1">
      <alignment horizontal="center" vertical="center"/>
    </xf>
    <xf numFmtId="0" fontId="2" fillId="0" borderId="7" xfId="0" applyFont="1" applyBorder="1" applyAlignment="1">
      <alignment horizontal="left" vertical="center" wrapText="1"/>
    </xf>
    <xf numFmtId="9" fontId="9" fillId="0" borderId="7" xfId="12" applyFont="1" applyBorder="1" applyAlignment="1">
      <alignment horizontal="center" vertical="center" wrapText="1"/>
    </xf>
    <xf numFmtId="0" fontId="2" fillId="0" borderId="7" xfId="0" applyFont="1" applyBorder="1" applyAlignment="1">
      <alignment horizontal="left" vertical="center" wrapText="1"/>
    </xf>
    <xf numFmtId="0" fontId="9" fillId="0" borderId="7" xfId="0" applyFont="1" applyFill="1" applyBorder="1" applyAlignment="1">
      <alignment horizontal="justify" vertical="center" wrapText="1"/>
    </xf>
    <xf numFmtId="0" fontId="2" fillId="0" borderId="7" xfId="0" applyFont="1" applyBorder="1" applyAlignment="1">
      <alignment horizontal="justify" vertical="center"/>
    </xf>
    <xf numFmtId="0" fontId="2" fillId="0" borderId="7" xfId="0" applyFont="1" applyBorder="1" applyAlignment="1">
      <alignment vertical="center"/>
    </xf>
    <xf numFmtId="9" fontId="5" fillId="0" borderId="7" xfId="0" applyNumberFormat="1" applyFont="1" applyFill="1" applyBorder="1" applyAlignment="1">
      <alignment horizontal="center" vertical="center" wrapText="1"/>
    </xf>
    <xf numFmtId="0" fontId="0" fillId="0" borderId="0" xfId="0" applyAlignment="1">
      <alignment vertical="top" wrapText="1"/>
    </xf>
    <xf numFmtId="0" fontId="0" fillId="0" borderId="0" xfId="0" applyAlignment="1">
      <alignment wrapText="1"/>
    </xf>
    <xf numFmtId="0" fontId="2" fillId="0" borderId="0" xfId="0" applyFont="1" applyFill="1" applyBorder="1" applyAlignment="1">
      <alignment vertical="top" wrapText="1"/>
    </xf>
    <xf numFmtId="0" fontId="5" fillId="11" borderId="7" xfId="0" applyFont="1" applyFill="1" applyBorder="1" applyAlignment="1">
      <alignment horizontal="center" vertical="center" wrapText="1"/>
    </xf>
    <xf numFmtId="170" fontId="0" fillId="0" borderId="0" xfId="7" applyNumberFormat="1" applyFont="1" applyFill="1" applyBorder="1" applyAlignment="1">
      <alignment vertical="center"/>
    </xf>
    <xf numFmtId="0" fontId="2" fillId="0" borderId="7" xfId="0" applyFont="1" applyFill="1" applyBorder="1" applyAlignment="1">
      <alignment horizontal="left" vertical="top" wrapText="1"/>
    </xf>
    <xf numFmtId="0" fontId="2" fillId="0" borderId="0" xfId="0" applyFont="1" applyAlignment="1">
      <alignment vertical="top" wrapText="1"/>
    </xf>
    <xf numFmtId="0" fontId="2" fillId="0" borderId="7" xfId="0" applyFont="1" applyFill="1" applyBorder="1" applyAlignment="1">
      <alignment horizontal="justify" vertical="center" wrapText="1"/>
    </xf>
    <xf numFmtId="0" fontId="18" fillId="8" borderId="7" xfId="0" applyFont="1" applyFill="1" applyBorder="1" applyAlignment="1">
      <alignment horizontal="center" vertical="center" wrapText="1"/>
    </xf>
    <xf numFmtId="0" fontId="5" fillId="4" borderId="7" xfId="0" applyFont="1" applyFill="1" applyBorder="1" applyAlignment="1" applyProtection="1">
      <alignment horizontal="center" vertical="center" wrapText="1"/>
      <protection locked="0"/>
    </xf>
    <xf numFmtId="0" fontId="5" fillId="4" borderId="7" xfId="0" applyFont="1" applyFill="1" applyBorder="1" applyAlignment="1">
      <alignment horizontal="center" vertical="center" wrapText="1"/>
    </xf>
    <xf numFmtId="0" fontId="5" fillId="0" borderId="7" xfId="0" applyFont="1" applyBorder="1" applyAlignment="1">
      <alignment horizontal="left" vertical="top" wrapText="1"/>
    </xf>
    <xf numFmtId="9" fontId="5" fillId="0" borderId="7" xfId="0" applyNumberFormat="1" applyFont="1" applyFill="1" applyBorder="1" applyAlignment="1">
      <alignment horizontal="center" vertical="center"/>
    </xf>
    <xf numFmtId="0" fontId="5" fillId="0" borderId="7" xfId="0" applyFont="1" applyBorder="1" applyAlignment="1">
      <alignment horizontal="left" vertical="center" wrapText="1"/>
    </xf>
    <xf numFmtId="0" fontId="5" fillId="0" borderId="7" xfId="0" applyFont="1" applyBorder="1" applyAlignment="1">
      <alignment horizontal="center" vertical="center" wrapText="1"/>
    </xf>
    <xf numFmtId="9" fontId="5" fillId="0" borderId="7" xfId="0" applyNumberFormat="1" applyFont="1" applyFill="1" applyBorder="1" applyAlignment="1">
      <alignment horizontal="center" vertical="center" wrapText="1"/>
    </xf>
    <xf numFmtId="0" fontId="7" fillId="9" borderId="11" xfId="0" applyFont="1" applyFill="1" applyBorder="1" applyAlignment="1">
      <alignment horizontal="center" vertical="center"/>
    </xf>
    <xf numFmtId="0" fontId="7" fillId="9" borderId="12" xfId="0" applyFont="1" applyFill="1" applyBorder="1" applyAlignment="1">
      <alignment horizontal="center" vertical="center"/>
    </xf>
    <xf numFmtId="0" fontId="8" fillId="11" borderId="7" xfId="0" applyFont="1" applyFill="1" applyBorder="1" applyAlignment="1">
      <alignment horizontal="center" vertical="center"/>
    </xf>
    <xf numFmtId="0" fontId="6" fillId="11" borderId="7" xfId="0" applyFont="1" applyFill="1" applyBorder="1" applyAlignment="1">
      <alignment horizontal="center" vertical="center"/>
    </xf>
    <xf numFmtId="0" fontId="6" fillId="13" borderId="7" xfId="0" applyFont="1" applyFill="1" applyBorder="1" applyAlignment="1">
      <alignment horizontal="center" vertical="center"/>
    </xf>
    <xf numFmtId="0" fontId="11" fillId="8" borderId="7" xfId="0" applyFont="1" applyFill="1" applyBorder="1" applyAlignment="1">
      <alignment horizontal="center" vertical="center" wrapText="1"/>
    </xf>
    <xf numFmtId="0" fontId="18" fillId="8" borderId="7" xfId="0" applyFont="1" applyFill="1" applyBorder="1" applyAlignment="1">
      <alignment horizontal="center" vertical="center"/>
    </xf>
    <xf numFmtId="0" fontId="8" fillId="8" borderId="7" xfId="0" applyFont="1" applyFill="1" applyBorder="1" applyAlignment="1">
      <alignment horizontal="center" vertical="center" wrapText="1"/>
    </xf>
    <xf numFmtId="164" fontId="8" fillId="8" borderId="7" xfId="11" applyFont="1" applyFill="1" applyBorder="1" applyAlignment="1">
      <alignment horizontal="center" vertical="center" wrapText="1"/>
    </xf>
    <xf numFmtId="0" fontId="7" fillId="9" borderId="7" xfId="0" applyFont="1" applyFill="1" applyBorder="1" applyAlignment="1">
      <alignment horizontal="center" vertical="center"/>
    </xf>
    <xf numFmtId="0" fontId="8" fillId="11" borderId="13" xfId="0" applyFont="1" applyFill="1" applyBorder="1" applyAlignment="1">
      <alignment horizontal="center" vertical="center"/>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6" fillId="8" borderId="7" xfId="0" applyFont="1" applyFill="1" applyBorder="1" applyAlignment="1">
      <alignment horizontal="center" vertical="center" wrapText="1"/>
    </xf>
    <xf numFmtId="0" fontId="8" fillId="8" borderId="7" xfId="0" applyFont="1" applyFill="1" applyBorder="1" applyAlignment="1">
      <alignment horizontal="center" vertical="center"/>
    </xf>
    <xf numFmtId="10" fontId="2" fillId="0" borderId="7" xfId="0" applyNumberFormat="1" applyFont="1" applyBorder="1" applyAlignment="1">
      <alignment horizontal="center" vertical="center" wrapText="1"/>
    </xf>
    <xf numFmtId="164" fontId="0" fillId="0" borderId="7" xfId="11" applyFont="1" applyBorder="1" applyAlignment="1">
      <alignment horizontal="center" vertical="center"/>
    </xf>
    <xf numFmtId="10" fontId="2" fillId="0" borderId="7" xfId="0" applyNumberFormat="1" applyFont="1" applyBorder="1" applyAlignment="1">
      <alignment horizontal="left" vertical="center" wrapText="1"/>
    </xf>
    <xf numFmtId="0" fontId="2" fillId="0" borderId="7" xfId="0" applyFont="1" applyBorder="1" applyAlignment="1">
      <alignment horizontal="center" vertical="center" wrapText="1"/>
    </xf>
    <xf numFmtId="10" fontId="2" fillId="0" borderId="7" xfId="0" applyNumberFormat="1" applyFont="1" applyFill="1" applyBorder="1" applyAlignment="1">
      <alignment horizontal="center" vertical="center" wrapText="1"/>
    </xf>
    <xf numFmtId="0" fontId="2" fillId="0" borderId="7" xfId="0" applyFont="1" applyBorder="1" applyAlignment="1">
      <alignment horizontal="left" vertical="center" wrapText="1"/>
    </xf>
    <xf numFmtId="0" fontId="0" fillId="0" borderId="7" xfId="0" applyFont="1" applyBorder="1" applyAlignment="1">
      <alignment horizontal="center"/>
    </xf>
    <xf numFmtId="9" fontId="14" fillId="0" borderId="7" xfId="7" applyFont="1" applyFill="1" applyBorder="1" applyAlignment="1">
      <alignment horizontal="center" vertical="center" wrapText="1"/>
    </xf>
    <xf numFmtId="9" fontId="14" fillId="0" borderId="7" xfId="0" applyNumberFormat="1" applyFont="1" applyFill="1" applyBorder="1" applyAlignment="1">
      <alignment horizontal="center" vertical="center" wrapText="1"/>
    </xf>
    <xf numFmtId="14" fontId="14" fillId="0" borderId="7" xfId="0" applyNumberFormat="1" applyFont="1" applyFill="1" applyBorder="1" applyAlignment="1">
      <alignment horizontal="center" vertical="center" wrapText="1"/>
    </xf>
    <xf numFmtId="9" fontId="2" fillId="0" borderId="7" xfId="12" applyFont="1" applyBorder="1" applyAlignment="1">
      <alignment horizontal="left" vertical="center" wrapText="1"/>
    </xf>
    <xf numFmtId="9" fontId="0" fillId="0" borderId="7" xfId="12" applyFont="1" applyBorder="1" applyAlignment="1">
      <alignment horizontal="left" vertical="center" wrapText="1"/>
    </xf>
    <xf numFmtId="0" fontId="0" fillId="0" borderId="7" xfId="0" applyFont="1" applyBorder="1" applyAlignment="1">
      <alignment horizontal="left" vertical="center" wrapText="1"/>
    </xf>
    <xf numFmtId="0" fontId="0" fillId="0" borderId="7" xfId="0" applyFont="1" applyBorder="1" applyAlignment="1">
      <alignment horizontal="center" vertical="center" wrapText="1"/>
    </xf>
    <xf numFmtId="0" fontId="0" fillId="0" borderId="7" xfId="0" applyFont="1" applyBorder="1" applyAlignment="1">
      <alignment horizontal="left" wrapText="1"/>
    </xf>
    <xf numFmtId="9" fontId="14" fillId="0" borderId="7" xfId="12" applyFont="1" applyFill="1" applyBorder="1" applyAlignment="1">
      <alignment horizontal="center" vertical="center" wrapText="1"/>
    </xf>
    <xf numFmtId="164" fontId="14" fillId="0" borderId="7" xfId="11" applyFont="1" applyBorder="1" applyAlignment="1">
      <alignment horizontal="center" vertical="center" wrapText="1"/>
    </xf>
    <xf numFmtId="164" fontId="14" fillId="0" borderId="7" xfId="11" applyFont="1" applyBorder="1" applyAlignment="1">
      <alignment horizontal="left" vertical="center" wrapText="1"/>
    </xf>
    <xf numFmtId="9" fontId="14" fillId="0" borderId="7" xfId="7" applyFont="1" applyFill="1" applyBorder="1" applyAlignment="1">
      <alignment horizontal="left" vertical="center" wrapText="1"/>
    </xf>
    <xf numFmtId="9" fontId="14" fillId="0" borderId="7" xfId="0" applyNumberFormat="1" applyFont="1" applyFill="1" applyBorder="1" applyAlignment="1">
      <alignment horizontal="left" vertical="center" wrapText="1"/>
    </xf>
    <xf numFmtId="14" fontId="14" fillId="0" borderId="7" xfId="0" applyNumberFormat="1" applyFont="1" applyFill="1" applyBorder="1" applyAlignment="1">
      <alignment horizontal="left" vertical="center" wrapText="1"/>
    </xf>
    <xf numFmtId="9" fontId="14" fillId="0" borderId="7" xfId="15" applyNumberFormat="1" applyFont="1" applyBorder="1" applyAlignment="1">
      <alignment horizontal="center" vertical="center" wrapText="1"/>
    </xf>
    <xf numFmtId="164" fontId="14" fillId="0" borderId="7" xfId="15" applyFont="1" applyBorder="1" applyAlignment="1">
      <alignment horizontal="center" vertical="center" wrapText="1"/>
    </xf>
    <xf numFmtId="0" fontId="2" fillId="0" borderId="7" xfId="0" applyFont="1" applyFill="1" applyBorder="1" applyAlignment="1">
      <alignment horizontal="center" vertical="center" wrapText="1"/>
    </xf>
    <xf numFmtId="0" fontId="25" fillId="8" borderId="7" xfId="0" applyFont="1" applyFill="1" applyBorder="1" applyAlignment="1">
      <alignment horizontal="center" vertical="center" wrapText="1"/>
    </xf>
    <xf numFmtId="0" fontId="25" fillId="8" borderId="7" xfId="0" applyFont="1" applyFill="1" applyBorder="1" applyAlignment="1">
      <alignment horizontal="center" vertical="center"/>
    </xf>
    <xf numFmtId="0" fontId="0" fillId="0" borderId="7" xfId="0" applyBorder="1" applyAlignment="1">
      <alignment horizontal="center" vertical="center"/>
    </xf>
    <xf numFmtId="0" fontId="2" fillId="4" borderId="7" xfId="0" applyFont="1" applyFill="1" applyBorder="1" applyAlignment="1">
      <alignment horizontal="center" vertical="center"/>
    </xf>
    <xf numFmtId="14" fontId="5" fillId="0" borderId="7" xfId="0" applyNumberFormat="1" applyFont="1" applyFill="1" applyBorder="1" applyAlignment="1">
      <alignment horizontal="center" vertical="center" wrapText="1"/>
    </xf>
    <xf numFmtId="0" fontId="14" fillId="0" borderId="7" xfId="0" applyFont="1" applyBorder="1" applyAlignment="1">
      <alignment horizontal="center" vertical="center" wrapText="1"/>
    </xf>
    <xf numFmtId="10" fontId="14" fillId="0" borderId="7" xfId="0" applyNumberFormat="1" applyFont="1" applyFill="1" applyBorder="1" applyAlignment="1">
      <alignment horizontal="center" vertical="center" wrapText="1"/>
    </xf>
    <xf numFmtId="0" fontId="0" fillId="4" borderId="7" xfId="0" applyFont="1" applyFill="1" applyBorder="1" applyAlignment="1">
      <alignment horizontal="center" vertical="center" wrapText="1"/>
    </xf>
    <xf numFmtId="0" fontId="9" fillId="0" borderId="7" xfId="3" applyFont="1" applyBorder="1" applyAlignment="1">
      <alignment horizontal="center" vertical="center" wrapText="1"/>
    </xf>
    <xf numFmtId="10" fontId="14" fillId="0" borderId="7" xfId="11" applyNumberFormat="1" applyFont="1" applyBorder="1" applyAlignment="1">
      <alignment horizontal="center" vertical="center" wrapText="1"/>
    </xf>
    <xf numFmtId="10" fontId="14" fillId="0" borderId="7" xfId="0" applyNumberFormat="1" applyFont="1" applyBorder="1" applyAlignment="1">
      <alignment horizontal="center" vertical="center" wrapText="1"/>
    </xf>
    <xf numFmtId="9" fontId="14" fillId="0" borderId="7" xfId="0" applyNumberFormat="1" applyFont="1" applyBorder="1" applyAlignment="1">
      <alignment horizontal="center" vertical="center" wrapText="1"/>
    </xf>
    <xf numFmtId="0" fontId="6" fillId="11" borderId="13" xfId="0" applyFont="1" applyFill="1" applyBorder="1" applyAlignment="1">
      <alignment horizontal="center" vertical="center"/>
    </xf>
    <xf numFmtId="0" fontId="6" fillId="11" borderId="15" xfId="0" applyFont="1" applyFill="1" applyBorder="1" applyAlignment="1">
      <alignment horizontal="center" vertic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2" fillId="4" borderId="8"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9" xfId="0" applyFont="1" applyFill="1" applyBorder="1" applyAlignment="1">
      <alignment horizontal="center" vertical="center" wrapText="1"/>
    </xf>
    <xf numFmtId="14" fontId="5" fillId="4" borderId="7" xfId="0" applyNumberFormat="1" applyFont="1" applyFill="1" applyBorder="1" applyAlignment="1">
      <alignment horizontal="center" vertical="center" wrapText="1"/>
    </xf>
    <xf numFmtId="0" fontId="0" fillId="4" borderId="7" xfId="0" applyFont="1" applyFill="1" applyBorder="1" applyAlignment="1">
      <alignment horizontal="center" vertical="center"/>
    </xf>
    <xf numFmtId="0" fontId="2" fillId="4" borderId="7" xfId="0" applyFont="1" applyFill="1" applyBorder="1" applyAlignment="1">
      <alignment horizontal="center" vertical="center" wrapText="1"/>
    </xf>
    <xf numFmtId="9" fontId="18" fillId="8" borderId="7" xfId="7"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7" xfId="0" applyFont="1" applyFill="1" applyBorder="1" applyAlignment="1" applyProtection="1">
      <alignment horizontal="center" vertical="center" wrapText="1"/>
      <protection locked="0"/>
    </xf>
    <xf numFmtId="0" fontId="9" fillId="0" borderId="7" xfId="0" applyFont="1" applyBorder="1" applyAlignment="1">
      <alignment horizontal="justify" vertical="center" wrapText="1"/>
    </xf>
    <xf numFmtId="0" fontId="5" fillId="4" borderId="7" xfId="0" applyFont="1" applyFill="1" applyBorder="1" applyAlignment="1" applyProtection="1">
      <alignment horizontal="center" vertical="center"/>
      <protection locked="0"/>
    </xf>
    <xf numFmtId="0" fontId="9" fillId="0" borderId="7" xfId="0" applyFont="1" applyFill="1" applyBorder="1" applyAlignment="1">
      <alignment horizontal="justify" vertical="center" wrapText="1"/>
    </xf>
    <xf numFmtId="0" fontId="6" fillId="8" borderId="7" xfId="0" applyFont="1" applyFill="1" applyBorder="1" applyAlignment="1">
      <alignment horizontal="center" vertical="center"/>
    </xf>
    <xf numFmtId="9" fontId="5" fillId="0" borderId="8" xfId="0" applyNumberFormat="1" applyFont="1" applyFill="1" applyBorder="1" applyAlignment="1">
      <alignment horizontal="center" vertical="center"/>
    </xf>
    <xf numFmtId="9" fontId="5" fillId="0" borderId="9" xfId="0" applyNumberFormat="1" applyFont="1" applyFill="1" applyBorder="1" applyAlignment="1">
      <alignment horizontal="center" vertical="center"/>
    </xf>
    <xf numFmtId="9" fontId="5" fillId="0" borderId="8" xfId="0" applyNumberFormat="1" applyFont="1" applyFill="1" applyBorder="1" applyAlignment="1">
      <alignment horizontal="center" vertical="top" wrapText="1"/>
    </xf>
    <xf numFmtId="9" fontId="5" fillId="0" borderId="9" xfId="0" applyNumberFormat="1" applyFont="1" applyFill="1" applyBorder="1" applyAlignment="1">
      <alignment horizontal="center" vertical="top"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cellXfs>
  <cellStyles count="19">
    <cellStyle name="Millares [0]" xfId="11" builtinId="6"/>
    <cellStyle name="Millares [0] 2" xfId="15" xr:uid="{00000000-0005-0000-0000-000001000000}"/>
    <cellStyle name="Millares [0] 2 2" xfId="18" xr:uid="{00000000-0005-0000-0000-000001000000}"/>
    <cellStyle name="Millares [0] 3" xfId="14" xr:uid="{00000000-0005-0000-0000-000002000000}"/>
    <cellStyle name="Millares [0] 3 2" xfId="17" xr:uid="{00000000-0005-0000-0000-000002000000}"/>
    <cellStyle name="Millares [0] 4" xfId="16" xr:uid="{00000000-0005-0000-0000-00003C000000}"/>
    <cellStyle name="Millares 2" xfId="1" xr:uid="{00000000-0005-0000-0000-000003000000}"/>
    <cellStyle name="Millares 2 2" xfId="8" xr:uid="{00000000-0005-0000-0000-000004000000}"/>
    <cellStyle name="Moneda 2" xfId="2" xr:uid="{00000000-0005-0000-0000-000005000000}"/>
    <cellStyle name="Moneda 2 2" xfId="9" xr:uid="{00000000-0005-0000-0000-000006000000}"/>
    <cellStyle name="Normal" xfId="0" builtinId="0"/>
    <cellStyle name="Normal 2" xfId="3" xr:uid="{00000000-0005-0000-0000-000008000000}"/>
    <cellStyle name="Normal 3" xfId="6" xr:uid="{00000000-0005-0000-0000-000009000000}"/>
    <cellStyle name="Normal 4" xfId="13" xr:uid="{00000000-0005-0000-0000-00000A000000}"/>
    <cellStyle name="Porcentaje" xfId="7" builtinId="5"/>
    <cellStyle name="Porcentaje 2" xfId="12" xr:uid="{00000000-0005-0000-0000-00000C000000}"/>
    <cellStyle name="Porcentual 2" xfId="4" xr:uid="{00000000-0005-0000-0000-00000D000000}"/>
    <cellStyle name="Porcentual 2 2" xfId="10" xr:uid="{00000000-0005-0000-0000-00000E000000}"/>
    <cellStyle name="Porcentual 3" xfId="5" xr:uid="{00000000-0005-0000-0000-00000F000000}"/>
  </cellStyles>
  <dxfs count="0"/>
  <tableStyles count="0" defaultTableStyle="TableStyleMedium9" defaultPivotStyle="PivotStyleLight16"/>
  <colors>
    <mruColors>
      <color rgb="FFFFCCCC"/>
      <color rgb="FF008080"/>
      <color rgb="FF0099CC"/>
      <color rgb="FFFF66CC"/>
      <color rgb="FF862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105834</xdr:colOff>
      <xdr:row>0</xdr:row>
      <xdr:rowOff>63500</xdr:rowOff>
    </xdr:from>
    <xdr:to>
      <xdr:col>2</xdr:col>
      <xdr:colOff>11642</xdr:colOff>
      <xdr:row>3</xdr:row>
      <xdr:rowOff>0</xdr:rowOff>
    </xdr:to>
    <xdr:pic>
      <xdr:nvPicPr>
        <xdr:cNvPr id="2" name="1 Imagen">
          <a:extLst>
            <a:ext uri="{FF2B5EF4-FFF2-40B4-BE49-F238E27FC236}">
              <a16:creationId xmlns:a16="http://schemas.microsoft.com/office/drawing/2014/main" id="{B04A2078-B369-400A-8885-C750C75257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834" y="6350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1</xdr:col>
      <xdr:colOff>1382183</xdr:colOff>
      <xdr:row>2</xdr:row>
      <xdr:rowOff>3175</xdr:rowOff>
    </xdr:to>
    <xdr:pic>
      <xdr:nvPicPr>
        <xdr:cNvPr id="2" name="1 Imagen">
          <a:extLst>
            <a:ext uri="{FF2B5EF4-FFF2-40B4-BE49-F238E27FC236}">
              <a16:creationId xmlns:a16="http://schemas.microsoft.com/office/drawing/2014/main" id="{F54CD625-5012-4705-B1A1-C6F02DFDEB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04775"/>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1231900</xdr:colOff>
      <xdr:row>3</xdr:row>
      <xdr:rowOff>279400</xdr:rowOff>
    </xdr:to>
    <xdr:pic>
      <xdr:nvPicPr>
        <xdr:cNvPr id="2" name="1 Imagen">
          <a:extLst>
            <a:ext uri="{FF2B5EF4-FFF2-40B4-BE49-F238E27FC236}">
              <a16:creationId xmlns:a16="http://schemas.microsoft.com/office/drawing/2014/main" id="{9C986914-950A-483D-BD47-A39F2C3594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152400</xdr:colOff>
      <xdr:row>2</xdr:row>
      <xdr:rowOff>78317</xdr:rowOff>
    </xdr:to>
    <xdr:pic>
      <xdr:nvPicPr>
        <xdr:cNvPr id="2" name="1 Imagen">
          <a:extLst>
            <a:ext uri="{FF2B5EF4-FFF2-40B4-BE49-F238E27FC236}">
              <a16:creationId xmlns:a16="http://schemas.microsoft.com/office/drawing/2014/main" id="{51493AF7-9B4D-4938-A628-D5AC061B1B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901170</xdr:colOff>
      <xdr:row>2</xdr:row>
      <xdr:rowOff>136525</xdr:rowOff>
    </xdr:to>
    <xdr:pic>
      <xdr:nvPicPr>
        <xdr:cNvPr id="2" name="1 Imagen">
          <a:extLst>
            <a:ext uri="{FF2B5EF4-FFF2-40B4-BE49-F238E27FC236}">
              <a16:creationId xmlns:a16="http://schemas.microsoft.com/office/drawing/2014/main" id="{EFE669A1-1013-49DB-97D6-42E9EE7D0B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35983</xdr:colOff>
      <xdr:row>2</xdr:row>
      <xdr:rowOff>141817</xdr:rowOff>
    </xdr:to>
    <xdr:pic>
      <xdr:nvPicPr>
        <xdr:cNvPr id="2" name="1 Imagen">
          <a:extLst>
            <a:ext uri="{FF2B5EF4-FFF2-40B4-BE49-F238E27FC236}">
              <a16:creationId xmlns:a16="http://schemas.microsoft.com/office/drawing/2014/main" id="{EFA3E2EF-30C4-42C4-8A93-4282D44CF6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1189566</xdr:colOff>
      <xdr:row>2</xdr:row>
      <xdr:rowOff>35983</xdr:rowOff>
    </xdr:to>
    <xdr:pic>
      <xdr:nvPicPr>
        <xdr:cNvPr id="2" name="1 Imagen">
          <a:extLst>
            <a:ext uri="{FF2B5EF4-FFF2-40B4-BE49-F238E27FC236}">
              <a16:creationId xmlns:a16="http://schemas.microsoft.com/office/drawing/2014/main" id="{3550CE1E-73A5-4005-ABF9-86A1CD1CA7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7.xml"/><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Z56"/>
  <sheetViews>
    <sheetView topLeftCell="F1" zoomScale="80" zoomScaleNormal="80" workbookViewId="0">
      <selection activeCell="V9" sqref="V9"/>
    </sheetView>
  </sheetViews>
  <sheetFormatPr baseColWidth="10" defaultColWidth="10.7109375" defaultRowHeight="12.75" outlineLevelCol="1"/>
  <cols>
    <col min="1" max="1" width="19.7109375" customWidth="1"/>
    <col min="2" max="2" width="19.85546875" customWidth="1"/>
    <col min="3" max="3" width="19.5703125" style="13" customWidth="1"/>
    <col min="4" max="4" width="18" customWidth="1"/>
    <col min="5" max="5" width="25.140625" customWidth="1"/>
    <col min="6" max="6" width="17.5703125" customWidth="1"/>
    <col min="7" max="7" width="42.85546875" customWidth="1"/>
    <col min="8" max="8" width="43.42578125" style="12" bestFit="1" customWidth="1"/>
    <col min="9" max="9" width="14" customWidth="1"/>
    <col min="10" max="10" width="14.42578125" customWidth="1"/>
    <col min="11" max="14" width="15" customWidth="1"/>
    <col min="15" max="15" width="15.5703125" hidden="1" customWidth="1" outlineLevel="1"/>
    <col min="16" max="16" width="20.5703125" hidden="1" customWidth="1" outlineLevel="1"/>
    <col min="17" max="17" width="16.85546875" hidden="1" customWidth="1" outlineLevel="1"/>
    <col min="18" max="18" width="60.7109375" hidden="1" customWidth="1" outlineLevel="1"/>
    <col min="19" max="19" width="14.140625" hidden="1" customWidth="1" outlineLevel="1"/>
    <col min="20" max="20" width="60.7109375" style="190" hidden="1" customWidth="1" outlineLevel="1"/>
    <col min="21" max="21" width="11.7109375" customWidth="1" collapsed="1"/>
    <col min="22" max="22" width="80.7109375" customWidth="1"/>
    <col min="23" max="23" width="10.7109375" hidden="1" customWidth="1"/>
    <col min="26" max="26" width="15" customWidth="1"/>
  </cols>
  <sheetData>
    <row r="1" spans="1:26" ht="28.5" customHeight="1">
      <c r="A1" s="12"/>
      <c r="B1" s="12"/>
      <c r="D1" s="12"/>
      <c r="E1" s="12"/>
      <c r="F1" s="12"/>
      <c r="G1" s="12"/>
      <c r="I1" s="12"/>
      <c r="J1" s="12"/>
      <c r="K1" s="12"/>
      <c r="L1" s="12"/>
      <c r="M1" s="12"/>
      <c r="N1" s="12"/>
    </row>
    <row r="2" spans="1:26" ht="24" customHeight="1">
      <c r="A2" s="12"/>
      <c r="B2" s="12"/>
      <c r="D2" s="12"/>
      <c r="E2" s="12"/>
      <c r="F2" s="12"/>
      <c r="G2" s="12"/>
      <c r="I2" s="12"/>
      <c r="J2" s="12"/>
      <c r="K2" s="12"/>
      <c r="L2" s="12"/>
      <c r="M2" s="12"/>
      <c r="N2" s="12"/>
    </row>
    <row r="3" spans="1:26" ht="12" customHeight="1">
      <c r="A3" s="12"/>
      <c r="B3" s="12"/>
      <c r="D3" s="12"/>
      <c r="E3" s="12"/>
      <c r="F3" s="12"/>
      <c r="G3" s="12"/>
      <c r="I3" s="12"/>
      <c r="J3" s="12"/>
      <c r="K3" s="12"/>
      <c r="L3" s="12"/>
      <c r="M3" s="12"/>
      <c r="N3" s="12"/>
    </row>
    <row r="4" spans="1:26" ht="33.75">
      <c r="A4" s="263" t="s">
        <v>731</v>
      </c>
      <c r="B4" s="264"/>
      <c r="C4" s="264"/>
      <c r="D4" s="264"/>
      <c r="E4" s="264"/>
      <c r="F4" s="264"/>
      <c r="G4" s="264"/>
      <c r="H4" s="264"/>
      <c r="I4" s="264"/>
      <c r="J4" s="264"/>
      <c r="K4" s="264"/>
      <c r="L4" s="264"/>
      <c r="M4" s="264"/>
      <c r="N4" s="264"/>
      <c r="O4" s="264"/>
      <c r="P4" s="264"/>
      <c r="Q4" s="264"/>
      <c r="R4" s="264"/>
      <c r="S4" s="264"/>
      <c r="T4" s="264"/>
      <c r="U4" s="264"/>
      <c r="V4" s="264"/>
      <c r="W4" s="164"/>
      <c r="X4" s="164"/>
      <c r="Y4" s="164"/>
      <c r="Z4" s="164"/>
    </row>
    <row r="5" spans="1:26" ht="28.5" customHeight="1">
      <c r="A5" s="268" t="s">
        <v>99</v>
      </c>
      <c r="B5" s="268" t="s">
        <v>74</v>
      </c>
      <c r="C5" s="255" t="s">
        <v>65</v>
      </c>
      <c r="D5" s="255" t="s">
        <v>66</v>
      </c>
      <c r="E5" s="255" t="s">
        <v>67</v>
      </c>
      <c r="F5" s="255" t="s">
        <v>68</v>
      </c>
      <c r="G5" s="255" t="s">
        <v>69</v>
      </c>
      <c r="H5" s="255" t="s">
        <v>661</v>
      </c>
      <c r="I5" s="269" t="s">
        <v>70</v>
      </c>
      <c r="J5" s="269"/>
      <c r="K5" s="255" t="s">
        <v>79</v>
      </c>
      <c r="L5" s="255"/>
      <c r="M5" s="255"/>
      <c r="N5" s="255"/>
      <c r="O5" s="265" t="s">
        <v>490</v>
      </c>
      <c r="P5" s="265"/>
      <c r="Q5" s="265"/>
      <c r="R5" s="265"/>
      <c r="S5" s="265"/>
      <c r="T5" s="265"/>
      <c r="U5" s="265"/>
      <c r="V5" s="265"/>
    </row>
    <row r="6" spans="1:26" ht="15.75">
      <c r="A6" s="268"/>
      <c r="B6" s="268"/>
      <c r="C6" s="255"/>
      <c r="D6" s="255"/>
      <c r="E6" s="255"/>
      <c r="F6" s="255"/>
      <c r="G6" s="255"/>
      <c r="H6" s="255"/>
      <c r="I6" s="255" t="s">
        <v>71</v>
      </c>
      <c r="J6" s="255" t="s">
        <v>72</v>
      </c>
      <c r="K6" s="107" t="s">
        <v>75</v>
      </c>
      <c r="L6" s="107" t="s">
        <v>76</v>
      </c>
      <c r="M6" s="107" t="s">
        <v>77</v>
      </c>
      <c r="N6" s="107" t="s">
        <v>78</v>
      </c>
      <c r="O6" s="266" t="s">
        <v>75</v>
      </c>
      <c r="P6" s="266"/>
      <c r="Q6" s="266" t="s">
        <v>76</v>
      </c>
      <c r="R6" s="266"/>
      <c r="S6" s="266" t="s">
        <v>77</v>
      </c>
      <c r="T6" s="266"/>
      <c r="U6" s="267" t="s">
        <v>78</v>
      </c>
      <c r="V6" s="267"/>
    </row>
    <row r="7" spans="1:26" ht="42.75" customHeight="1">
      <c r="A7" s="268"/>
      <c r="B7" s="268"/>
      <c r="C7" s="255"/>
      <c r="D7" s="255"/>
      <c r="E7" s="255"/>
      <c r="F7" s="255"/>
      <c r="G7" s="255"/>
      <c r="H7" s="255"/>
      <c r="I7" s="255"/>
      <c r="J7" s="255"/>
      <c r="K7" s="108" t="s">
        <v>64</v>
      </c>
      <c r="L7" s="108" t="s">
        <v>64</v>
      </c>
      <c r="M7" s="108" t="s">
        <v>64</v>
      </c>
      <c r="N7" s="108" t="s">
        <v>64</v>
      </c>
      <c r="O7" s="66" t="s">
        <v>492</v>
      </c>
      <c r="P7" s="163" t="s">
        <v>491</v>
      </c>
      <c r="Q7" s="66" t="s">
        <v>492</v>
      </c>
      <c r="R7" s="66" t="s">
        <v>491</v>
      </c>
      <c r="S7" s="66" t="s">
        <v>492</v>
      </c>
      <c r="T7" s="66" t="s">
        <v>491</v>
      </c>
      <c r="U7" s="236" t="s">
        <v>492</v>
      </c>
      <c r="V7" s="236" t="s">
        <v>491</v>
      </c>
    </row>
    <row r="8" spans="1:26" ht="89.25" customHeight="1">
      <c r="A8" s="257" t="s">
        <v>60</v>
      </c>
      <c r="B8" s="256" t="s">
        <v>88</v>
      </c>
      <c r="C8" s="261" t="s">
        <v>156</v>
      </c>
      <c r="D8" s="259">
        <v>0.2</v>
      </c>
      <c r="E8" s="140" t="s">
        <v>166</v>
      </c>
      <c r="F8" s="140">
        <v>1</v>
      </c>
      <c r="G8" s="260" t="s">
        <v>713</v>
      </c>
      <c r="H8" s="149" t="s">
        <v>732</v>
      </c>
      <c r="I8" s="140" t="s">
        <v>157</v>
      </c>
      <c r="J8" s="16" t="s">
        <v>158</v>
      </c>
      <c r="K8" s="22">
        <v>1</v>
      </c>
      <c r="L8" s="22">
        <v>1</v>
      </c>
      <c r="M8" s="22">
        <v>1</v>
      </c>
      <c r="N8" s="22">
        <v>1</v>
      </c>
      <c r="O8" s="168">
        <v>1</v>
      </c>
      <c r="P8" s="169" t="s">
        <v>735</v>
      </c>
      <c r="Q8" s="168">
        <v>1</v>
      </c>
      <c r="R8" s="169" t="s">
        <v>788</v>
      </c>
      <c r="S8" s="168">
        <v>1</v>
      </c>
      <c r="T8" s="169" t="s">
        <v>788</v>
      </c>
      <c r="U8" s="183">
        <v>1</v>
      </c>
      <c r="V8" s="181" t="s">
        <v>788</v>
      </c>
      <c r="W8" s="211" t="s">
        <v>831</v>
      </c>
    </row>
    <row r="9" spans="1:26" ht="409.6" customHeight="1">
      <c r="A9" s="257"/>
      <c r="B9" s="256"/>
      <c r="C9" s="261"/>
      <c r="D9" s="259"/>
      <c r="E9" s="140" t="s">
        <v>101</v>
      </c>
      <c r="F9" s="138">
        <v>1</v>
      </c>
      <c r="G9" s="260"/>
      <c r="H9" s="149" t="s">
        <v>679</v>
      </c>
      <c r="I9" s="140" t="s">
        <v>157</v>
      </c>
      <c r="J9" s="16">
        <v>43465</v>
      </c>
      <c r="K9" s="22">
        <v>0.25</v>
      </c>
      <c r="L9" s="22">
        <v>0.5</v>
      </c>
      <c r="M9" s="22">
        <v>0.75</v>
      </c>
      <c r="N9" s="22">
        <v>1</v>
      </c>
      <c r="O9" s="168">
        <v>0.25</v>
      </c>
      <c r="P9" s="169" t="s">
        <v>736</v>
      </c>
      <c r="Q9" s="168">
        <v>0.5</v>
      </c>
      <c r="R9" s="169" t="s">
        <v>805</v>
      </c>
      <c r="S9" s="22">
        <v>0.75</v>
      </c>
      <c r="T9" s="173" t="s">
        <v>847</v>
      </c>
      <c r="U9" s="183">
        <v>1</v>
      </c>
      <c r="V9" s="174" t="s">
        <v>887</v>
      </c>
      <c r="W9" s="211" t="s">
        <v>831</v>
      </c>
    </row>
    <row r="10" spans="1:26" ht="126">
      <c r="A10" s="257"/>
      <c r="B10" s="256"/>
      <c r="C10" s="262" t="s">
        <v>159</v>
      </c>
      <c r="D10" s="259">
        <v>0.2</v>
      </c>
      <c r="E10" s="140" t="s">
        <v>101</v>
      </c>
      <c r="F10" s="140" t="s">
        <v>160</v>
      </c>
      <c r="G10" s="258" t="s">
        <v>714</v>
      </c>
      <c r="H10" s="140" t="s">
        <v>680</v>
      </c>
      <c r="I10" s="139">
        <v>43101</v>
      </c>
      <c r="J10" s="16">
        <v>43190</v>
      </c>
      <c r="K10" s="22">
        <v>1</v>
      </c>
      <c r="L10" s="22">
        <v>1</v>
      </c>
      <c r="M10" s="22">
        <v>1</v>
      </c>
      <c r="N10" s="22">
        <v>1</v>
      </c>
      <c r="O10" s="168">
        <v>1</v>
      </c>
      <c r="P10" s="169" t="s">
        <v>737</v>
      </c>
      <c r="Q10" s="168">
        <v>1</v>
      </c>
      <c r="R10" s="169" t="s">
        <v>788</v>
      </c>
      <c r="S10" s="168">
        <v>1</v>
      </c>
      <c r="T10" s="169" t="s">
        <v>788</v>
      </c>
      <c r="U10" s="168">
        <v>1</v>
      </c>
      <c r="V10" s="169" t="s">
        <v>788</v>
      </c>
      <c r="W10" s="211" t="s">
        <v>831</v>
      </c>
    </row>
    <row r="11" spans="1:26" ht="72" customHeight="1">
      <c r="A11" s="257"/>
      <c r="B11" s="256"/>
      <c r="C11" s="262"/>
      <c r="D11" s="259"/>
      <c r="E11" s="140" t="s">
        <v>101</v>
      </c>
      <c r="F11" s="140" t="s">
        <v>161</v>
      </c>
      <c r="G11" s="258"/>
      <c r="H11" s="140" t="s">
        <v>681</v>
      </c>
      <c r="I11" s="139">
        <v>43101</v>
      </c>
      <c r="J11" s="16">
        <v>43465</v>
      </c>
      <c r="K11" s="22">
        <v>0.25</v>
      </c>
      <c r="L11" s="22">
        <v>0.5</v>
      </c>
      <c r="M11" s="22">
        <v>0.75</v>
      </c>
      <c r="N11" s="22">
        <v>1</v>
      </c>
      <c r="O11" s="168">
        <v>0.25</v>
      </c>
      <c r="P11" s="170" t="s">
        <v>738</v>
      </c>
      <c r="Q11" s="168">
        <v>0.5</v>
      </c>
      <c r="R11" s="170" t="s">
        <v>789</v>
      </c>
      <c r="S11" s="168">
        <v>0.75</v>
      </c>
      <c r="T11" s="170" t="s">
        <v>877</v>
      </c>
      <c r="U11" s="183">
        <v>1</v>
      </c>
      <c r="V11" s="182" t="s">
        <v>906</v>
      </c>
      <c r="W11" s="211" t="s">
        <v>831</v>
      </c>
    </row>
    <row r="12" spans="1:26" ht="148.5" customHeight="1">
      <c r="A12" s="257"/>
      <c r="B12" s="256"/>
      <c r="C12" s="138" t="s">
        <v>162</v>
      </c>
      <c r="D12" s="137">
        <v>0.2</v>
      </c>
      <c r="E12" s="140" t="s">
        <v>101</v>
      </c>
      <c r="F12" s="140">
        <v>100</v>
      </c>
      <c r="G12" s="150" t="s">
        <v>715</v>
      </c>
      <c r="H12" s="149" t="s">
        <v>682</v>
      </c>
      <c r="I12" s="139">
        <v>43101</v>
      </c>
      <c r="J12" s="16">
        <v>43465</v>
      </c>
      <c r="K12" s="22">
        <v>0.25</v>
      </c>
      <c r="L12" s="22">
        <v>0.5</v>
      </c>
      <c r="M12" s="22">
        <v>0.75</v>
      </c>
      <c r="N12" s="22">
        <v>1</v>
      </c>
      <c r="O12" s="168">
        <v>0.25</v>
      </c>
      <c r="P12" s="171" t="s">
        <v>739</v>
      </c>
      <c r="Q12" s="168">
        <v>0.5</v>
      </c>
      <c r="R12" s="169" t="s">
        <v>790</v>
      </c>
      <c r="S12" s="168">
        <v>0.75</v>
      </c>
      <c r="T12" s="218" t="s">
        <v>839</v>
      </c>
      <c r="U12" s="183">
        <v>1</v>
      </c>
      <c r="V12" s="182" t="s">
        <v>878</v>
      </c>
      <c r="W12" s="211" t="s">
        <v>831</v>
      </c>
    </row>
    <row r="13" spans="1:26" ht="301.5" customHeight="1">
      <c r="A13" s="257"/>
      <c r="B13" s="256"/>
      <c r="C13" s="138" t="s">
        <v>163</v>
      </c>
      <c r="D13" s="137">
        <v>0.1</v>
      </c>
      <c r="E13" s="140" t="s">
        <v>101</v>
      </c>
      <c r="F13" s="140">
        <v>100</v>
      </c>
      <c r="G13" s="150" t="s">
        <v>719</v>
      </c>
      <c r="H13" s="149" t="s">
        <v>720</v>
      </c>
      <c r="I13" s="139">
        <v>43101</v>
      </c>
      <c r="J13" s="16">
        <v>43465</v>
      </c>
      <c r="K13" s="22">
        <v>0.25</v>
      </c>
      <c r="L13" s="22">
        <v>0.5</v>
      </c>
      <c r="M13" s="22">
        <v>0.75</v>
      </c>
      <c r="N13" s="22">
        <v>1</v>
      </c>
      <c r="O13" s="168">
        <v>0.25</v>
      </c>
      <c r="P13" s="170" t="s">
        <v>740</v>
      </c>
      <c r="Q13" s="209">
        <v>0.44750000000000001</v>
      </c>
      <c r="R13" s="170" t="s">
        <v>791</v>
      </c>
      <c r="S13" s="168">
        <v>0.75</v>
      </c>
      <c r="T13" s="170" t="s">
        <v>848</v>
      </c>
      <c r="U13" s="183">
        <v>0.95</v>
      </c>
      <c r="V13" s="174" t="s">
        <v>888</v>
      </c>
      <c r="W13" s="211" t="s">
        <v>831</v>
      </c>
    </row>
    <row r="14" spans="1:26" ht="91.5" customHeight="1">
      <c r="A14" s="257"/>
      <c r="B14" s="256"/>
      <c r="C14" s="151" t="s">
        <v>169</v>
      </c>
      <c r="D14" s="137">
        <v>0.1</v>
      </c>
      <c r="E14" s="140" t="s">
        <v>101</v>
      </c>
      <c r="F14" s="138">
        <v>0.8</v>
      </c>
      <c r="G14" s="150" t="s">
        <v>716</v>
      </c>
      <c r="H14" s="149" t="s">
        <v>683</v>
      </c>
      <c r="I14" s="140" t="s">
        <v>157</v>
      </c>
      <c r="J14" s="16">
        <v>43465</v>
      </c>
      <c r="K14" s="22">
        <v>0.25</v>
      </c>
      <c r="L14" s="22">
        <v>0.5</v>
      </c>
      <c r="M14" s="22">
        <v>0.75</v>
      </c>
      <c r="N14" s="22">
        <v>1</v>
      </c>
      <c r="O14" s="168">
        <v>0.25</v>
      </c>
      <c r="P14" s="170" t="s">
        <v>741</v>
      </c>
      <c r="Q14" s="142">
        <v>0.5</v>
      </c>
      <c r="R14" s="169" t="s">
        <v>792</v>
      </c>
      <c r="S14" s="168">
        <v>0.75</v>
      </c>
      <c r="T14" s="170" t="s">
        <v>849</v>
      </c>
      <c r="U14" s="183">
        <v>1</v>
      </c>
      <c r="V14" s="182" t="s">
        <v>930</v>
      </c>
      <c r="W14" s="211" t="s">
        <v>831</v>
      </c>
    </row>
    <row r="15" spans="1:26" ht="135" customHeight="1">
      <c r="A15" s="257"/>
      <c r="B15" s="256"/>
      <c r="C15" s="151" t="s">
        <v>164</v>
      </c>
      <c r="D15" s="137">
        <v>0.1</v>
      </c>
      <c r="E15" s="140" t="s">
        <v>101</v>
      </c>
      <c r="F15" s="138">
        <v>0.9</v>
      </c>
      <c r="G15" s="150" t="s">
        <v>717</v>
      </c>
      <c r="H15" s="149" t="s">
        <v>684</v>
      </c>
      <c r="I15" s="140" t="s">
        <v>157</v>
      </c>
      <c r="J15" s="16">
        <v>43465</v>
      </c>
      <c r="K15" s="22">
        <v>0.25</v>
      </c>
      <c r="L15" s="22">
        <v>0.5</v>
      </c>
      <c r="M15" s="22">
        <v>0.75</v>
      </c>
      <c r="N15" s="22">
        <v>1</v>
      </c>
      <c r="O15" s="168">
        <v>0.25</v>
      </c>
      <c r="P15" s="170" t="s">
        <v>741</v>
      </c>
      <c r="Q15" s="210">
        <v>0.44750000000000001</v>
      </c>
      <c r="R15" s="169" t="s">
        <v>793</v>
      </c>
      <c r="S15" s="168">
        <v>0.75</v>
      </c>
      <c r="T15" s="170" t="s">
        <v>850</v>
      </c>
      <c r="U15" s="183">
        <v>0.95</v>
      </c>
      <c r="V15" s="182" t="s">
        <v>879</v>
      </c>
      <c r="W15" s="211" t="s">
        <v>831</v>
      </c>
    </row>
    <row r="16" spans="1:26" ht="69.75" customHeight="1">
      <c r="A16" s="257"/>
      <c r="B16" s="256" t="s">
        <v>89</v>
      </c>
      <c r="C16" s="261" t="s">
        <v>165</v>
      </c>
      <c r="D16" s="259">
        <v>0.1</v>
      </c>
      <c r="E16" s="140" t="s">
        <v>166</v>
      </c>
      <c r="F16" s="140">
        <v>1</v>
      </c>
      <c r="G16" s="260" t="s">
        <v>718</v>
      </c>
      <c r="H16" s="151" t="s">
        <v>662</v>
      </c>
      <c r="I16" s="140" t="s">
        <v>157</v>
      </c>
      <c r="J16" s="16" t="s">
        <v>158</v>
      </c>
      <c r="K16" s="22">
        <v>1</v>
      </c>
      <c r="L16" s="22">
        <v>1</v>
      </c>
      <c r="M16" s="22">
        <v>1</v>
      </c>
      <c r="N16" s="22">
        <v>1</v>
      </c>
      <c r="O16" s="168">
        <v>1</v>
      </c>
      <c r="P16" s="170" t="s">
        <v>742</v>
      </c>
      <c r="Q16" s="142">
        <v>1</v>
      </c>
      <c r="R16" s="170" t="s">
        <v>794</v>
      </c>
      <c r="S16" s="168">
        <v>1</v>
      </c>
      <c r="T16" s="218" t="s">
        <v>840</v>
      </c>
      <c r="U16" s="183">
        <v>1</v>
      </c>
      <c r="V16" s="218" t="s">
        <v>931</v>
      </c>
      <c r="W16" s="211" t="s">
        <v>831</v>
      </c>
    </row>
    <row r="17" spans="1:26" ht="88.5" customHeight="1">
      <c r="A17" s="257"/>
      <c r="B17" s="256"/>
      <c r="C17" s="261"/>
      <c r="D17" s="259"/>
      <c r="E17" s="140" t="s">
        <v>101</v>
      </c>
      <c r="F17" s="138">
        <v>1</v>
      </c>
      <c r="G17" s="260"/>
      <c r="H17" s="140" t="s">
        <v>685</v>
      </c>
      <c r="I17" s="140" t="s">
        <v>157</v>
      </c>
      <c r="J17" s="16">
        <v>43465</v>
      </c>
      <c r="K17" s="22">
        <v>0.25</v>
      </c>
      <c r="L17" s="22">
        <v>0.5</v>
      </c>
      <c r="M17" s="22">
        <v>0.75</v>
      </c>
      <c r="N17" s="22">
        <v>1</v>
      </c>
      <c r="O17" s="168">
        <v>0.25</v>
      </c>
      <c r="P17" s="169" t="s">
        <v>743</v>
      </c>
      <c r="Q17" s="142">
        <v>0.5</v>
      </c>
      <c r="R17" s="169" t="s">
        <v>806</v>
      </c>
      <c r="S17" s="168">
        <v>0.75</v>
      </c>
      <c r="T17" s="170" t="s">
        <v>851</v>
      </c>
      <c r="U17" s="183">
        <v>1</v>
      </c>
      <c r="V17" s="182" t="s">
        <v>932</v>
      </c>
      <c r="W17" s="211" t="s">
        <v>831</v>
      </c>
    </row>
    <row r="18" spans="1:26">
      <c r="O18" s="12"/>
      <c r="P18" s="12"/>
      <c r="Q18" s="12"/>
      <c r="R18" s="12"/>
      <c r="S18" s="12"/>
      <c r="U18" s="12"/>
      <c r="V18" s="12"/>
      <c r="W18" s="12"/>
      <c r="X18" s="12"/>
      <c r="Y18" s="12"/>
      <c r="Z18" s="12"/>
    </row>
    <row r="19" spans="1:26">
      <c r="O19" s="12"/>
      <c r="P19" s="12"/>
      <c r="Q19" s="12"/>
      <c r="R19" s="12"/>
      <c r="S19" s="12"/>
      <c r="U19" s="12"/>
      <c r="V19" s="12"/>
      <c r="W19" s="12"/>
      <c r="X19" s="12"/>
      <c r="Y19" s="12"/>
      <c r="Z19" s="12"/>
    </row>
    <row r="20" spans="1:26">
      <c r="O20" s="12"/>
      <c r="P20" s="12"/>
      <c r="Q20" s="12"/>
      <c r="R20" s="12"/>
      <c r="S20" s="12"/>
      <c r="U20" s="12"/>
      <c r="V20" s="12"/>
      <c r="W20" s="12"/>
      <c r="X20" s="12"/>
      <c r="Y20" s="12"/>
      <c r="Z20" s="12"/>
    </row>
    <row r="21" spans="1:26">
      <c r="O21" s="12"/>
      <c r="P21" s="12"/>
      <c r="Q21" s="12"/>
      <c r="R21" s="12"/>
      <c r="S21" s="12"/>
      <c r="U21" s="12"/>
      <c r="V21" s="12"/>
      <c r="W21" s="12"/>
      <c r="X21" s="12"/>
      <c r="Y21" s="12"/>
      <c r="Z21" s="12"/>
    </row>
    <row r="22" spans="1:26">
      <c r="O22" s="12"/>
      <c r="P22" s="12"/>
      <c r="Q22" s="12"/>
      <c r="R22" s="12"/>
      <c r="S22" s="12"/>
      <c r="U22" s="12"/>
      <c r="V22" s="12"/>
      <c r="W22" s="12"/>
      <c r="X22" s="12"/>
      <c r="Y22" s="12"/>
      <c r="Z22" s="12"/>
    </row>
    <row r="23" spans="1:26">
      <c r="O23" s="12"/>
      <c r="P23" s="12"/>
      <c r="Q23" s="12"/>
      <c r="R23" s="12"/>
      <c r="S23" s="12"/>
      <c r="U23" s="12"/>
      <c r="V23" s="12"/>
      <c r="W23" s="12"/>
      <c r="X23" s="12"/>
      <c r="Y23" s="12"/>
      <c r="Z23" s="12"/>
    </row>
    <row r="24" spans="1:26">
      <c r="O24" s="12"/>
      <c r="P24" s="12"/>
      <c r="Q24" s="12"/>
      <c r="R24" s="12"/>
      <c r="S24" s="12"/>
      <c r="U24" s="12"/>
      <c r="V24" s="12"/>
      <c r="W24" s="12"/>
      <c r="X24" s="12"/>
      <c r="Y24" s="12"/>
      <c r="Z24" s="12"/>
    </row>
    <row r="25" spans="1:26">
      <c r="O25" s="12"/>
      <c r="P25" s="12"/>
      <c r="Q25" s="12"/>
      <c r="R25" s="12"/>
      <c r="S25" s="12"/>
      <c r="U25" s="12"/>
      <c r="V25" s="12"/>
      <c r="W25" s="12"/>
      <c r="X25" s="12"/>
      <c r="Y25" s="12"/>
      <c r="Z25" s="12"/>
    </row>
    <row r="26" spans="1:26">
      <c r="O26" s="12"/>
      <c r="P26" s="12"/>
      <c r="Q26" s="12"/>
      <c r="R26" s="12"/>
      <c r="S26" s="12"/>
      <c r="U26" s="12"/>
      <c r="V26" s="12"/>
      <c r="W26" s="12"/>
      <c r="X26" s="12"/>
      <c r="Y26" s="12"/>
      <c r="Z26" s="12"/>
    </row>
    <row r="27" spans="1:26">
      <c r="O27" s="12"/>
      <c r="P27" s="12"/>
      <c r="Q27" s="12"/>
      <c r="R27" s="12"/>
      <c r="S27" s="12"/>
      <c r="U27" s="12"/>
      <c r="V27" s="12"/>
      <c r="W27" s="12"/>
      <c r="X27" s="12"/>
      <c r="Y27" s="12"/>
      <c r="Z27" s="12"/>
    </row>
    <row r="28" spans="1:26">
      <c r="O28" s="12"/>
      <c r="P28" s="12"/>
      <c r="Q28" s="12"/>
      <c r="R28" s="12"/>
      <c r="S28" s="12"/>
      <c r="U28" s="12"/>
      <c r="V28" s="12"/>
      <c r="W28" s="12"/>
      <c r="X28" s="12"/>
      <c r="Y28" s="12"/>
      <c r="Z28" s="12"/>
    </row>
    <row r="29" spans="1:26">
      <c r="O29" s="12"/>
      <c r="P29" s="12"/>
      <c r="Q29" s="12"/>
      <c r="R29" s="12"/>
      <c r="S29" s="12"/>
      <c r="U29" s="12"/>
      <c r="V29" s="12"/>
      <c r="W29" s="12"/>
      <c r="X29" s="12"/>
      <c r="Y29" s="12"/>
      <c r="Z29" s="12"/>
    </row>
    <row r="30" spans="1:26">
      <c r="O30" s="12"/>
      <c r="P30" s="12"/>
      <c r="Q30" s="12"/>
      <c r="R30" s="12"/>
      <c r="S30" s="12"/>
      <c r="U30" s="12"/>
      <c r="V30" s="12"/>
      <c r="W30" s="12"/>
      <c r="X30" s="12"/>
      <c r="Y30" s="12"/>
      <c r="Z30" s="12"/>
    </row>
    <row r="31" spans="1:26">
      <c r="O31" s="12"/>
      <c r="P31" s="12"/>
      <c r="Q31" s="12"/>
      <c r="R31" s="12"/>
      <c r="S31" s="12"/>
      <c r="U31" s="12"/>
      <c r="V31" s="12"/>
      <c r="W31" s="12"/>
      <c r="X31" s="12"/>
      <c r="Y31" s="12"/>
      <c r="Z31" s="12"/>
    </row>
    <row r="32" spans="1:26">
      <c r="O32" s="12"/>
      <c r="P32" s="12"/>
      <c r="Q32" s="12"/>
      <c r="R32" s="12"/>
      <c r="S32" s="12"/>
      <c r="U32" s="12"/>
      <c r="V32" s="12"/>
      <c r="W32" s="12"/>
      <c r="X32" s="12"/>
      <c r="Y32" s="12"/>
      <c r="Z32" s="12"/>
    </row>
    <row r="33" spans="15:26">
      <c r="O33" s="12"/>
      <c r="P33" s="12"/>
      <c r="Q33" s="12"/>
      <c r="R33" s="12"/>
      <c r="S33" s="12"/>
      <c r="U33" s="12"/>
      <c r="V33" s="12"/>
      <c r="W33" s="12"/>
      <c r="X33" s="12"/>
      <c r="Y33" s="12"/>
      <c r="Z33" s="12"/>
    </row>
    <row r="34" spans="15:26">
      <c r="O34" s="12"/>
      <c r="P34" s="12"/>
      <c r="Q34" s="12"/>
      <c r="R34" s="12"/>
      <c r="S34" s="12"/>
      <c r="U34" s="12"/>
      <c r="V34" s="12"/>
      <c r="W34" s="12"/>
      <c r="X34" s="12"/>
      <c r="Y34" s="12"/>
      <c r="Z34" s="12"/>
    </row>
    <row r="35" spans="15:26">
      <c r="O35" s="12"/>
      <c r="P35" s="12"/>
      <c r="Q35" s="12"/>
      <c r="R35" s="12"/>
      <c r="S35" s="12"/>
      <c r="U35" s="12"/>
      <c r="V35" s="12"/>
      <c r="W35" s="12"/>
      <c r="X35" s="12"/>
      <c r="Y35" s="12"/>
      <c r="Z35" s="12"/>
    </row>
    <row r="36" spans="15:26">
      <c r="O36" s="12"/>
      <c r="P36" s="12"/>
      <c r="Q36" s="12"/>
      <c r="R36" s="12"/>
      <c r="S36" s="12"/>
      <c r="U36" s="12"/>
      <c r="V36" s="12"/>
      <c r="W36" s="12"/>
      <c r="X36" s="12"/>
      <c r="Y36" s="12"/>
      <c r="Z36" s="12"/>
    </row>
    <row r="37" spans="15:26">
      <c r="O37" s="12"/>
      <c r="P37" s="12"/>
      <c r="Q37" s="12"/>
      <c r="R37" s="12"/>
      <c r="S37" s="12"/>
      <c r="U37" s="12"/>
      <c r="V37" s="12"/>
      <c r="W37" s="12"/>
      <c r="X37" s="12"/>
      <c r="Y37" s="12"/>
      <c r="Z37" s="12"/>
    </row>
    <row r="38" spans="15:26">
      <c r="O38" s="12"/>
      <c r="P38" s="12"/>
      <c r="Q38" s="12"/>
      <c r="R38" s="12"/>
      <c r="S38" s="12"/>
      <c r="U38" s="12"/>
      <c r="V38" s="12"/>
      <c r="W38" s="12"/>
      <c r="X38" s="12"/>
      <c r="Y38" s="12"/>
      <c r="Z38" s="12"/>
    </row>
    <row r="39" spans="15:26">
      <c r="O39" s="12"/>
      <c r="P39" s="12"/>
      <c r="Q39" s="12"/>
      <c r="R39" s="12"/>
      <c r="S39" s="12"/>
      <c r="U39" s="12"/>
      <c r="V39" s="12"/>
      <c r="W39" s="12"/>
      <c r="X39" s="12"/>
      <c r="Y39" s="12"/>
      <c r="Z39" s="12"/>
    </row>
    <row r="40" spans="15:26">
      <c r="O40" s="12"/>
      <c r="P40" s="12"/>
      <c r="Q40" s="12"/>
      <c r="R40" s="12"/>
      <c r="S40" s="12"/>
      <c r="U40" s="12"/>
      <c r="V40" s="12"/>
      <c r="W40" s="12"/>
      <c r="X40" s="12"/>
      <c r="Y40" s="12"/>
      <c r="Z40" s="12"/>
    </row>
    <row r="41" spans="15:26">
      <c r="O41" s="12"/>
      <c r="P41" s="12"/>
      <c r="Q41" s="12"/>
      <c r="R41" s="12"/>
      <c r="S41" s="12"/>
      <c r="U41" s="12"/>
      <c r="V41" s="12"/>
      <c r="W41" s="12"/>
      <c r="X41" s="12"/>
      <c r="Y41" s="12"/>
      <c r="Z41" s="12"/>
    </row>
    <row r="42" spans="15:26">
      <c r="O42" s="12"/>
      <c r="P42" s="12"/>
      <c r="Q42" s="12"/>
      <c r="R42" s="12"/>
      <c r="S42" s="12"/>
      <c r="U42" s="12"/>
      <c r="V42" s="12"/>
      <c r="W42" s="12"/>
      <c r="X42" s="12"/>
      <c r="Y42" s="12"/>
      <c r="Z42" s="12"/>
    </row>
    <row r="43" spans="15:26">
      <c r="O43" s="12"/>
      <c r="P43" s="12"/>
      <c r="Q43" s="12"/>
      <c r="R43" s="12"/>
      <c r="S43" s="12"/>
      <c r="U43" s="12"/>
      <c r="V43" s="12"/>
      <c r="W43" s="12"/>
      <c r="X43" s="12"/>
      <c r="Y43" s="12"/>
      <c r="Z43" s="12"/>
    </row>
    <row r="44" spans="15:26">
      <c r="O44" s="12"/>
      <c r="P44" s="12"/>
      <c r="Q44" s="12"/>
      <c r="R44" s="12"/>
      <c r="S44" s="12"/>
      <c r="U44" s="12"/>
      <c r="V44" s="12"/>
      <c r="W44" s="12"/>
      <c r="X44" s="12"/>
      <c r="Y44" s="12"/>
      <c r="Z44" s="12"/>
    </row>
    <row r="45" spans="15:26">
      <c r="O45" s="12"/>
      <c r="P45" s="12"/>
      <c r="Q45" s="12"/>
      <c r="R45" s="12"/>
      <c r="S45" s="12"/>
      <c r="U45" s="12"/>
      <c r="V45" s="12"/>
      <c r="W45" s="12"/>
      <c r="X45" s="12"/>
      <c r="Y45" s="12"/>
      <c r="Z45" s="12"/>
    </row>
    <row r="46" spans="15:26">
      <c r="O46" s="12"/>
      <c r="P46" s="12"/>
      <c r="Q46" s="12"/>
      <c r="R46" s="12"/>
      <c r="S46" s="12"/>
      <c r="U46" s="12"/>
      <c r="V46" s="12"/>
      <c r="W46" s="12"/>
      <c r="X46" s="12"/>
      <c r="Y46" s="12"/>
      <c r="Z46" s="12"/>
    </row>
    <row r="47" spans="15:26">
      <c r="O47" s="12"/>
      <c r="P47" s="12"/>
      <c r="Q47" s="12"/>
      <c r="R47" s="12"/>
      <c r="S47" s="12"/>
      <c r="U47" s="12"/>
      <c r="V47" s="12"/>
      <c r="W47" s="12"/>
      <c r="X47" s="12"/>
      <c r="Y47" s="12"/>
      <c r="Z47" s="12"/>
    </row>
    <row r="48" spans="15:26">
      <c r="O48" s="12"/>
      <c r="P48" s="12"/>
      <c r="Q48" s="12"/>
      <c r="R48" s="12"/>
      <c r="S48" s="12"/>
      <c r="U48" s="12"/>
      <c r="V48" s="12"/>
      <c r="W48" s="12"/>
      <c r="X48" s="12"/>
      <c r="Y48" s="12"/>
      <c r="Z48" s="12"/>
    </row>
    <row r="49" spans="15:26">
      <c r="O49" s="12"/>
      <c r="P49" s="12"/>
      <c r="Q49" s="12"/>
      <c r="R49" s="12"/>
      <c r="S49" s="12"/>
      <c r="U49" s="12"/>
      <c r="V49" s="12"/>
      <c r="W49" s="12"/>
      <c r="X49" s="12"/>
      <c r="Y49" s="12"/>
      <c r="Z49" s="12"/>
    </row>
    <row r="50" spans="15:26">
      <c r="O50" s="12"/>
      <c r="P50" s="12"/>
      <c r="Q50" s="12"/>
      <c r="R50" s="12"/>
      <c r="S50" s="12"/>
      <c r="U50" s="12"/>
      <c r="V50" s="12"/>
      <c r="W50" s="12"/>
      <c r="X50" s="12"/>
      <c r="Y50" s="12"/>
      <c r="Z50" s="12"/>
    </row>
    <row r="51" spans="15:26">
      <c r="O51" s="12"/>
      <c r="P51" s="12"/>
      <c r="Q51" s="12"/>
      <c r="R51" s="12"/>
      <c r="S51" s="12"/>
      <c r="U51" s="12"/>
      <c r="V51" s="12"/>
      <c r="W51" s="12"/>
      <c r="X51" s="12"/>
      <c r="Y51" s="12"/>
      <c r="Z51" s="12"/>
    </row>
    <row r="52" spans="15:26">
      <c r="O52" s="12"/>
      <c r="P52" s="12"/>
      <c r="Q52" s="12"/>
      <c r="R52" s="12"/>
      <c r="S52" s="12"/>
      <c r="U52" s="12"/>
      <c r="V52" s="12"/>
      <c r="W52" s="12"/>
      <c r="X52" s="12"/>
      <c r="Y52" s="12"/>
      <c r="Z52" s="12"/>
    </row>
    <row r="53" spans="15:26">
      <c r="O53" s="12"/>
      <c r="P53" s="12"/>
      <c r="Q53" s="12"/>
      <c r="R53" s="12"/>
      <c r="S53" s="12"/>
      <c r="U53" s="12"/>
      <c r="V53" s="12"/>
      <c r="W53" s="12"/>
      <c r="X53" s="12"/>
      <c r="Y53" s="12"/>
      <c r="Z53" s="12"/>
    </row>
    <row r="54" spans="15:26">
      <c r="O54" s="12"/>
      <c r="P54" s="12"/>
      <c r="Q54" s="12"/>
      <c r="R54" s="12"/>
      <c r="S54" s="12"/>
      <c r="U54" s="12"/>
      <c r="V54" s="12"/>
      <c r="W54" s="12"/>
      <c r="X54" s="12"/>
      <c r="Y54" s="12"/>
      <c r="Z54" s="12"/>
    </row>
    <row r="55" spans="15:26">
      <c r="O55" s="12"/>
      <c r="P55" s="12"/>
      <c r="Q55" s="12"/>
      <c r="R55" s="12"/>
      <c r="S55" s="12"/>
      <c r="U55" s="12"/>
      <c r="V55" s="12"/>
      <c r="W55" s="12"/>
      <c r="X55" s="12"/>
      <c r="Y55" s="12"/>
      <c r="Z55" s="12"/>
    </row>
    <row r="56" spans="15:26">
      <c r="O56" s="12"/>
      <c r="P56" s="12"/>
      <c r="Q56" s="12"/>
      <c r="R56" s="12"/>
      <c r="S56" s="12"/>
      <c r="U56" s="12"/>
      <c r="V56" s="12"/>
      <c r="W56" s="12"/>
      <c r="X56" s="12"/>
      <c r="Y56" s="12"/>
      <c r="Z56" s="12"/>
    </row>
  </sheetData>
  <customSheetViews>
    <customSheetView guid="{B402B862-D6AF-46F4-9BE9-DFC2BCC34D41}" scale="80" topLeftCell="F1">
      <selection activeCell="M9" sqref="M9"/>
      <pageMargins left="0.7" right="0.7" top="0.75" bottom="0.75" header="0.3" footer="0.3"/>
      <pageSetup orientation="portrait" horizontalDpi="4294967294" verticalDpi="4294967294" r:id="rId1"/>
    </customSheetView>
    <customSheetView guid="{6C4A8B00-6425-4A3D-805A-72E6E5787537}" scale="80" topLeftCell="F1">
      <selection activeCell="R8" sqref="R8"/>
      <pageMargins left="0.7" right="0.7" top="0.75" bottom="0.75" header="0.3" footer="0.3"/>
      <pageSetup orientation="portrait" horizontalDpi="4294967294" verticalDpi="4294967294" r:id="rId2"/>
    </customSheetView>
    <customSheetView guid="{7DC20472-41A2-4228-BA17-DBC95DDF95CC}" scale="80" topLeftCell="F1">
      <selection activeCell="M9" sqref="M9"/>
      <pageMargins left="0.7" right="0.7" top="0.75" bottom="0.75" header="0.3" footer="0.3"/>
      <pageSetup orientation="portrait" horizontalDpi="4294967294" verticalDpi="4294967294" r:id="rId3"/>
    </customSheetView>
    <customSheetView guid="{502EA425-00D5-4186-BCC0-E7ED7EAF3F06}" scale="80" topLeftCell="F1">
      <selection activeCell="R9" sqref="R9"/>
      <pageMargins left="0.7" right="0.7" top="0.75" bottom="0.75" header="0.3" footer="0.3"/>
      <pageSetup orientation="portrait" horizontalDpi="4294967294" verticalDpi="4294967294" r:id="rId4"/>
    </customSheetView>
    <customSheetView guid="{B0E1F95B-AE72-4F5B-8867-2ABBD5147508}" scale="80" topLeftCell="A15">
      <selection activeCell="C18" sqref="C18"/>
      <pageMargins left="0.7" right="0.7" top="0.75" bottom="0.75" header="0.3" footer="0.3"/>
      <pageSetup orientation="portrait" horizontalDpi="4294967294" verticalDpi="4294967294" r:id="rId5"/>
    </customSheetView>
    <customSheetView guid="{4D4DA5C4-87D7-4507-9A3A-E85A102C28F3}" scale="80" hiddenColumns="1" topLeftCell="N1">
      <selection activeCell="O1" sqref="O1:T1048576"/>
      <pageMargins left="0.7" right="0.7" top="0.75" bottom="0.75" header="0.3" footer="0.3"/>
      <pageSetup orientation="portrait" horizontalDpi="4294967294" verticalDpi="4294967294" r:id="rId6"/>
    </customSheetView>
  </customSheetViews>
  <mergeCells count="30">
    <mergeCell ref="A4:V4"/>
    <mergeCell ref="O5:V5"/>
    <mergeCell ref="O6:P6"/>
    <mergeCell ref="Q6:R6"/>
    <mergeCell ref="S6:T6"/>
    <mergeCell ref="U6:V6"/>
    <mergeCell ref="A5:A7"/>
    <mergeCell ref="B5:B7"/>
    <mergeCell ref="C5:C7"/>
    <mergeCell ref="D5:D7"/>
    <mergeCell ref="E5:E7"/>
    <mergeCell ref="J6:J7"/>
    <mergeCell ref="F5:F7"/>
    <mergeCell ref="G5:G7"/>
    <mergeCell ref="I5:J5"/>
    <mergeCell ref="H5:H7"/>
    <mergeCell ref="K5:N5"/>
    <mergeCell ref="I6:I7"/>
    <mergeCell ref="B8:B15"/>
    <mergeCell ref="A8:A17"/>
    <mergeCell ref="G10:G11"/>
    <mergeCell ref="D16:D17"/>
    <mergeCell ref="G16:G17"/>
    <mergeCell ref="C8:C9"/>
    <mergeCell ref="D8:D9"/>
    <mergeCell ref="G8:G9"/>
    <mergeCell ref="B16:B17"/>
    <mergeCell ref="C16:C17"/>
    <mergeCell ref="C10:C11"/>
    <mergeCell ref="D10:D11"/>
  </mergeCells>
  <pageMargins left="0.7" right="0.7" top="0.75" bottom="0.75" header="0.3" footer="0.3"/>
  <pageSetup orientation="portrait" horizontalDpi="4294967294" verticalDpi="4294967294"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Z267"/>
  <sheetViews>
    <sheetView topLeftCell="H10" zoomScale="80" zoomScaleNormal="80" workbookViewId="0">
      <selection activeCell="X9" sqref="X9"/>
    </sheetView>
  </sheetViews>
  <sheetFormatPr baseColWidth="10" defaultColWidth="10.7109375" defaultRowHeight="12.75" outlineLevelCol="1"/>
  <cols>
    <col min="1" max="1" width="18.28515625" style="49" customWidth="1"/>
    <col min="2" max="2" width="24.140625" style="49" customWidth="1"/>
    <col min="3" max="3" width="17.28515625" style="49" customWidth="1"/>
    <col min="4" max="4" width="17.7109375" style="49" customWidth="1"/>
    <col min="5" max="5" width="14.42578125" style="49" customWidth="1"/>
    <col min="6" max="6" width="15.5703125" style="67" customWidth="1"/>
    <col min="7" max="7" width="35.85546875" style="49" customWidth="1"/>
    <col min="8" max="8" width="43.140625" style="49" customWidth="1"/>
    <col min="9" max="10" width="15.85546875" style="49" customWidth="1"/>
    <col min="11" max="11" width="14.28515625" style="110" customWidth="1"/>
    <col min="12" max="13" width="17.28515625" style="49" customWidth="1"/>
    <col min="14" max="14" width="18.42578125" style="49" customWidth="1"/>
    <col min="15" max="15" width="14.28515625" style="49" hidden="1" customWidth="1" outlineLevel="1"/>
    <col min="16" max="17" width="18.7109375" style="49" hidden="1" customWidth="1" outlineLevel="1"/>
    <col min="18" max="18" width="60.7109375" style="192" hidden="1" customWidth="1" outlineLevel="1"/>
    <col min="19" max="19" width="72.7109375" style="49" hidden="1" customWidth="1" outlineLevel="1"/>
    <col min="20" max="20" width="60.7109375" style="229" hidden="1" customWidth="1" outlineLevel="1"/>
    <col min="21" max="21" width="48.85546875" style="49" customWidth="1" collapsed="1"/>
    <col min="22" max="22" width="80.7109375" style="49" customWidth="1"/>
    <col min="23" max="23" width="10.7109375" style="49" hidden="1" customWidth="1"/>
    <col min="24" max="25" width="10.7109375" style="49"/>
    <col min="26" max="26" width="13.28515625" style="49" customWidth="1"/>
    <col min="27" max="16384" width="10.7109375" style="49"/>
  </cols>
  <sheetData>
    <row r="1" spans="1:26" ht="33.75" customHeight="1"/>
    <row r="2" spans="1:26" ht="33.75" customHeight="1"/>
    <row r="4" spans="1:26" ht="33.75">
      <c r="A4" s="263" t="s">
        <v>731</v>
      </c>
      <c r="B4" s="264"/>
      <c r="C4" s="264"/>
      <c r="D4" s="264"/>
      <c r="E4" s="264"/>
      <c r="F4" s="264"/>
      <c r="G4" s="264"/>
      <c r="H4" s="264"/>
      <c r="I4" s="264"/>
      <c r="J4" s="264"/>
      <c r="K4" s="264"/>
      <c r="L4" s="264"/>
      <c r="M4" s="264"/>
      <c r="N4" s="264"/>
      <c r="O4" s="264"/>
      <c r="P4" s="264"/>
      <c r="Q4" s="264"/>
      <c r="R4" s="264"/>
      <c r="S4" s="264"/>
      <c r="T4" s="264"/>
      <c r="U4" s="264"/>
      <c r="V4" s="264"/>
    </row>
    <row r="5" spans="1:26" s="135" customFormat="1" ht="12" customHeight="1">
      <c r="A5" s="302" t="s">
        <v>99</v>
      </c>
      <c r="B5" s="302" t="s">
        <v>74</v>
      </c>
      <c r="C5" s="302" t="s">
        <v>65</v>
      </c>
      <c r="D5" s="302" t="s">
        <v>66</v>
      </c>
      <c r="E5" s="302" t="s">
        <v>67</v>
      </c>
      <c r="F5" s="302" t="s">
        <v>68</v>
      </c>
      <c r="G5" s="302" t="s">
        <v>69</v>
      </c>
      <c r="H5" s="302" t="s">
        <v>722</v>
      </c>
      <c r="I5" s="303" t="s">
        <v>70</v>
      </c>
      <c r="J5" s="303"/>
      <c r="K5" s="303" t="s">
        <v>79</v>
      </c>
      <c r="L5" s="303"/>
      <c r="M5" s="303"/>
      <c r="N5" s="303"/>
      <c r="O5" s="265" t="s">
        <v>490</v>
      </c>
      <c r="P5" s="265"/>
      <c r="Q5" s="265"/>
      <c r="R5" s="265"/>
      <c r="S5" s="265"/>
      <c r="T5" s="265"/>
      <c r="U5" s="265"/>
      <c r="V5" s="265"/>
    </row>
    <row r="6" spans="1:26" s="135" customFormat="1" ht="15.75" customHeight="1">
      <c r="A6" s="302"/>
      <c r="B6" s="302"/>
      <c r="C6" s="302"/>
      <c r="D6" s="302"/>
      <c r="E6" s="302"/>
      <c r="F6" s="302"/>
      <c r="G6" s="302"/>
      <c r="H6" s="302"/>
      <c r="I6" s="302" t="s">
        <v>71</v>
      </c>
      <c r="J6" s="302" t="s">
        <v>72</v>
      </c>
      <c r="K6" s="160" t="s">
        <v>75</v>
      </c>
      <c r="L6" s="160" t="s">
        <v>76</v>
      </c>
      <c r="M6" s="160" t="s">
        <v>77</v>
      </c>
      <c r="N6" s="160" t="s">
        <v>78</v>
      </c>
      <c r="O6" s="266" t="s">
        <v>75</v>
      </c>
      <c r="P6" s="266"/>
      <c r="Q6" s="314" t="s">
        <v>76</v>
      </c>
      <c r="R6" s="315"/>
      <c r="S6" s="266" t="s">
        <v>77</v>
      </c>
      <c r="T6" s="266"/>
      <c r="U6" s="267" t="s">
        <v>78</v>
      </c>
      <c r="V6" s="267"/>
    </row>
    <row r="7" spans="1:26" s="135" customFormat="1" ht="78" customHeight="1">
      <c r="A7" s="302"/>
      <c r="B7" s="302"/>
      <c r="C7" s="302"/>
      <c r="D7" s="302"/>
      <c r="E7" s="302"/>
      <c r="F7" s="302"/>
      <c r="G7" s="302"/>
      <c r="H7" s="302"/>
      <c r="I7" s="302"/>
      <c r="J7" s="302"/>
      <c r="K7" s="161" t="s">
        <v>64</v>
      </c>
      <c r="L7" s="161" t="s">
        <v>64</v>
      </c>
      <c r="M7" s="161" t="s">
        <v>64</v>
      </c>
      <c r="N7" s="161" t="s">
        <v>64</v>
      </c>
      <c r="O7" s="66" t="s">
        <v>492</v>
      </c>
      <c r="P7" s="66" t="s">
        <v>491</v>
      </c>
      <c r="Q7" s="66" t="s">
        <v>492</v>
      </c>
      <c r="R7" s="66" t="s">
        <v>491</v>
      </c>
      <c r="S7" s="66" t="s">
        <v>492</v>
      </c>
      <c r="T7" s="66" t="s">
        <v>491</v>
      </c>
      <c r="U7" s="236" t="s">
        <v>492</v>
      </c>
      <c r="V7" s="236" t="s">
        <v>491</v>
      </c>
    </row>
    <row r="8" spans="1:26" ht="212.25" customHeight="1">
      <c r="A8" s="257" t="s">
        <v>16</v>
      </c>
      <c r="B8" s="256" t="s">
        <v>80</v>
      </c>
      <c r="C8" s="69" t="s">
        <v>100</v>
      </c>
      <c r="D8" s="70">
        <v>0.25</v>
      </c>
      <c r="E8" s="15" t="s">
        <v>101</v>
      </c>
      <c r="F8" s="15">
        <v>100</v>
      </c>
      <c r="G8" s="8" t="s">
        <v>665</v>
      </c>
      <c r="H8" s="134" t="s">
        <v>686</v>
      </c>
      <c r="I8" s="21">
        <v>43101</v>
      </c>
      <c r="J8" s="16" t="s">
        <v>102</v>
      </c>
      <c r="K8" s="105">
        <v>0.15</v>
      </c>
      <c r="L8" s="19">
        <v>0.3</v>
      </c>
      <c r="M8" s="19">
        <v>0.7</v>
      </c>
      <c r="N8" s="19">
        <v>1</v>
      </c>
      <c r="O8" s="167">
        <v>0.15</v>
      </c>
      <c r="P8" s="113" t="s">
        <v>744</v>
      </c>
      <c r="Q8" s="69">
        <v>0.59599999999999997</v>
      </c>
      <c r="R8" s="170" t="s">
        <v>807</v>
      </c>
      <c r="S8" s="162">
        <v>0.84699999999999998</v>
      </c>
      <c r="T8" s="173" t="s">
        <v>852</v>
      </c>
      <c r="U8" s="162">
        <v>1</v>
      </c>
      <c r="V8" s="169" t="s">
        <v>907</v>
      </c>
      <c r="W8" s="211" t="s">
        <v>832</v>
      </c>
    </row>
    <row r="9" spans="1:26" ht="257.25" customHeight="1">
      <c r="A9" s="257"/>
      <c r="B9" s="256"/>
      <c r="C9" s="69" t="s">
        <v>106</v>
      </c>
      <c r="D9" s="70">
        <v>2.5000000000000001E-2</v>
      </c>
      <c r="E9" s="15" t="s">
        <v>107</v>
      </c>
      <c r="F9" s="15">
        <v>1</v>
      </c>
      <c r="G9" s="8" t="s">
        <v>103</v>
      </c>
      <c r="H9" s="133" t="s">
        <v>663</v>
      </c>
      <c r="I9" s="21">
        <v>43191</v>
      </c>
      <c r="J9" s="16" t="s">
        <v>102</v>
      </c>
      <c r="K9" s="105">
        <v>0</v>
      </c>
      <c r="L9" s="19">
        <v>0.3</v>
      </c>
      <c r="M9" s="19">
        <v>0.6</v>
      </c>
      <c r="N9" s="19">
        <v>1</v>
      </c>
      <c r="O9" s="167">
        <v>0</v>
      </c>
      <c r="P9" s="169" t="s">
        <v>745</v>
      </c>
      <c r="Q9" s="202">
        <v>0.3</v>
      </c>
      <c r="R9" s="170" t="s">
        <v>828</v>
      </c>
      <c r="S9" s="162">
        <v>0.6</v>
      </c>
      <c r="T9" s="252" t="s">
        <v>853</v>
      </c>
      <c r="U9" s="162">
        <v>1</v>
      </c>
      <c r="V9" s="113" t="s">
        <v>933</v>
      </c>
      <c r="W9" s="211" t="s">
        <v>838</v>
      </c>
    </row>
    <row r="10" spans="1:26" ht="386.25" customHeight="1">
      <c r="A10" s="257"/>
      <c r="B10" s="256"/>
      <c r="C10" s="69" t="s">
        <v>108</v>
      </c>
      <c r="D10" s="70">
        <v>0.05</v>
      </c>
      <c r="E10" s="15" t="s">
        <v>107</v>
      </c>
      <c r="F10" s="15">
        <v>1</v>
      </c>
      <c r="G10" s="8" t="s">
        <v>104</v>
      </c>
      <c r="H10" s="188" t="s">
        <v>664</v>
      </c>
      <c r="I10" s="21">
        <v>43191</v>
      </c>
      <c r="J10" s="16" t="s">
        <v>109</v>
      </c>
      <c r="K10" s="105">
        <v>0</v>
      </c>
      <c r="L10" s="19">
        <v>0.5</v>
      </c>
      <c r="M10" s="19">
        <v>1</v>
      </c>
      <c r="N10" s="19">
        <v>1</v>
      </c>
      <c r="O10" s="167">
        <v>0.1</v>
      </c>
      <c r="P10" s="129" t="s">
        <v>746</v>
      </c>
      <c r="Q10" s="202">
        <v>1</v>
      </c>
      <c r="R10" s="170" t="s">
        <v>780</v>
      </c>
      <c r="S10" s="162">
        <v>1</v>
      </c>
      <c r="T10" s="214" t="s">
        <v>833</v>
      </c>
      <c r="U10" s="238">
        <v>1</v>
      </c>
      <c r="V10" s="214" t="s">
        <v>833</v>
      </c>
      <c r="W10" s="211" t="s">
        <v>832</v>
      </c>
    </row>
    <row r="11" spans="1:26" ht="130.5" customHeight="1">
      <c r="A11" s="257"/>
      <c r="B11" s="256"/>
      <c r="C11" s="19" t="s">
        <v>110</v>
      </c>
      <c r="D11" s="70">
        <v>0.05</v>
      </c>
      <c r="E11" s="15" t="s">
        <v>107</v>
      </c>
      <c r="F11" s="15">
        <v>1</v>
      </c>
      <c r="G11" s="8" t="s">
        <v>721</v>
      </c>
      <c r="H11" s="250" t="s">
        <v>908</v>
      </c>
      <c r="I11" s="21">
        <v>43101</v>
      </c>
      <c r="J11" s="16" t="s">
        <v>102</v>
      </c>
      <c r="K11" s="105">
        <v>0.25</v>
      </c>
      <c r="L11" s="19">
        <v>0.5</v>
      </c>
      <c r="M11" s="19">
        <v>0.75</v>
      </c>
      <c r="N11" s="19">
        <v>1</v>
      </c>
      <c r="O11" s="167">
        <v>0.25</v>
      </c>
      <c r="P11" s="123" t="s">
        <v>747</v>
      </c>
      <c r="Q11" s="202">
        <v>0.7</v>
      </c>
      <c r="R11" s="170" t="s">
        <v>808</v>
      </c>
      <c r="S11" s="202">
        <v>1</v>
      </c>
      <c r="T11" s="170" t="s">
        <v>842</v>
      </c>
      <c r="U11" s="238">
        <v>1</v>
      </c>
      <c r="V11" s="170" t="s">
        <v>842</v>
      </c>
      <c r="W11" s="211" t="s">
        <v>832</v>
      </c>
    </row>
    <row r="12" spans="1:26" ht="157.5" customHeight="1">
      <c r="A12" s="257"/>
      <c r="B12" s="256" t="s">
        <v>81</v>
      </c>
      <c r="C12" s="19" t="s">
        <v>172</v>
      </c>
      <c r="D12" s="70">
        <v>7.4999999999999997E-2</v>
      </c>
      <c r="E12" s="15" t="s">
        <v>101</v>
      </c>
      <c r="F12" s="15">
        <v>100</v>
      </c>
      <c r="G12" s="8" t="s">
        <v>723</v>
      </c>
      <c r="H12" s="147" t="s">
        <v>724</v>
      </c>
      <c r="I12" s="21">
        <v>43101</v>
      </c>
      <c r="J12" s="16" t="s">
        <v>102</v>
      </c>
      <c r="K12" s="105">
        <v>0.15</v>
      </c>
      <c r="L12" s="19">
        <v>0.3</v>
      </c>
      <c r="M12" s="19">
        <v>0.6</v>
      </c>
      <c r="N12" s="19">
        <v>1</v>
      </c>
      <c r="O12" s="167">
        <v>0.15</v>
      </c>
      <c r="P12" s="173" t="s">
        <v>909</v>
      </c>
      <c r="Q12" s="202">
        <v>1</v>
      </c>
      <c r="R12" s="212" t="s">
        <v>909</v>
      </c>
      <c r="S12" s="202">
        <v>1</v>
      </c>
      <c r="T12" s="212" t="s">
        <v>909</v>
      </c>
      <c r="U12" s="238">
        <v>1</v>
      </c>
      <c r="V12" s="212" t="s">
        <v>909</v>
      </c>
    </row>
    <row r="13" spans="1:26" ht="127.5">
      <c r="A13" s="257"/>
      <c r="B13" s="256"/>
      <c r="C13" s="19" t="s">
        <v>111</v>
      </c>
      <c r="D13" s="70">
        <v>2.5000000000000001E-2</v>
      </c>
      <c r="E13" s="15" t="s">
        <v>101</v>
      </c>
      <c r="F13" s="15">
        <v>100</v>
      </c>
      <c r="G13" s="8" t="s">
        <v>105</v>
      </c>
      <c r="H13" s="133" t="s">
        <v>687</v>
      </c>
      <c r="I13" s="21">
        <v>43101</v>
      </c>
      <c r="J13" s="16" t="s">
        <v>102</v>
      </c>
      <c r="K13" s="105">
        <v>1</v>
      </c>
      <c r="L13" s="19">
        <v>1</v>
      </c>
      <c r="M13" s="19">
        <v>1</v>
      </c>
      <c r="N13" s="19">
        <v>1</v>
      </c>
      <c r="O13" s="246">
        <v>0.99750000000000005</v>
      </c>
      <c r="P13" s="173" t="s">
        <v>910</v>
      </c>
      <c r="Q13" s="69">
        <v>0.999</v>
      </c>
      <c r="R13" s="170" t="s">
        <v>911</v>
      </c>
      <c r="S13" s="213">
        <v>0.99660000000000004</v>
      </c>
      <c r="T13" s="170" t="s">
        <v>912</v>
      </c>
      <c r="U13" s="162">
        <v>0.99360000000000004</v>
      </c>
      <c r="V13" s="170" t="s">
        <v>913</v>
      </c>
    </row>
    <row r="14" spans="1:26" ht="229.5">
      <c r="A14" s="257"/>
      <c r="B14" s="256"/>
      <c r="C14" s="19" t="s">
        <v>112</v>
      </c>
      <c r="D14" s="70">
        <v>2.5000000000000001E-2</v>
      </c>
      <c r="E14" s="15" t="s">
        <v>101</v>
      </c>
      <c r="F14" s="15">
        <v>100</v>
      </c>
      <c r="G14" s="8" t="s">
        <v>114</v>
      </c>
      <c r="H14" s="133" t="s">
        <v>688</v>
      </c>
      <c r="I14" s="21">
        <v>43101</v>
      </c>
      <c r="J14" s="16" t="s">
        <v>113</v>
      </c>
      <c r="K14" s="145">
        <v>0</v>
      </c>
      <c r="L14" s="145">
        <v>0</v>
      </c>
      <c r="M14" s="145">
        <v>0</v>
      </c>
      <c r="N14" s="19">
        <v>1</v>
      </c>
      <c r="O14" s="167">
        <v>0.8</v>
      </c>
      <c r="P14" s="174" t="s">
        <v>748</v>
      </c>
      <c r="Q14" s="202">
        <v>1</v>
      </c>
      <c r="R14" s="170" t="s">
        <v>914</v>
      </c>
      <c r="S14" s="202">
        <v>1</v>
      </c>
      <c r="T14" s="170" t="s">
        <v>914</v>
      </c>
      <c r="U14" s="238">
        <v>1</v>
      </c>
      <c r="V14" s="170" t="s">
        <v>914</v>
      </c>
    </row>
    <row r="15" spans="1:26" ht="33" customHeight="1">
      <c r="A15" s="71"/>
      <c r="B15" s="71"/>
      <c r="C15" s="71"/>
      <c r="D15" s="73">
        <f>SUM(D8:D14)</f>
        <v>0.5</v>
      </c>
      <c r="E15" s="71"/>
      <c r="F15" s="74"/>
      <c r="G15" s="71"/>
      <c r="H15" s="106"/>
      <c r="I15" s="71"/>
      <c r="J15" s="71"/>
      <c r="K15" s="75"/>
      <c r="L15" s="71"/>
      <c r="M15" s="71"/>
      <c r="N15" s="71"/>
      <c r="O15" s="71"/>
      <c r="P15" s="71"/>
      <c r="Q15" s="71"/>
      <c r="R15" s="193"/>
      <c r="S15" s="71"/>
      <c r="T15" s="230"/>
      <c r="U15" s="71"/>
      <c r="V15" s="71"/>
      <c r="W15" s="106"/>
      <c r="X15" s="106"/>
      <c r="Y15" s="106"/>
      <c r="Z15" s="106"/>
    </row>
    <row r="16" spans="1:26" ht="38.25" customHeight="1">
      <c r="A16" s="272" t="s">
        <v>175</v>
      </c>
      <c r="B16" s="272"/>
      <c r="C16" s="272"/>
      <c r="D16" s="272"/>
      <c r="E16" s="272"/>
      <c r="F16" s="272"/>
      <c r="G16" s="272"/>
      <c r="H16" s="272"/>
      <c r="I16" s="272"/>
      <c r="J16" s="272"/>
      <c r="K16" s="272"/>
      <c r="L16" s="272"/>
      <c r="M16" s="272"/>
      <c r="N16" s="272"/>
      <c r="O16" s="272"/>
      <c r="P16" s="272"/>
      <c r="Q16" s="272"/>
      <c r="R16" s="272"/>
      <c r="S16" s="272"/>
      <c r="T16" s="272"/>
      <c r="U16" s="272"/>
      <c r="V16" s="272"/>
    </row>
    <row r="17" spans="1:22" ht="4.5" customHeight="1">
      <c r="A17" s="316"/>
      <c r="B17" s="317"/>
      <c r="C17" s="317"/>
      <c r="D17" s="317"/>
      <c r="E17" s="317"/>
      <c r="F17" s="317"/>
      <c r="G17" s="317"/>
      <c r="H17" s="317"/>
      <c r="I17" s="317"/>
      <c r="J17" s="317"/>
      <c r="K17" s="317"/>
      <c r="L17" s="317"/>
      <c r="M17" s="317"/>
      <c r="N17" s="317"/>
      <c r="O17" s="317"/>
      <c r="P17" s="317"/>
      <c r="Q17" s="317"/>
      <c r="R17" s="317"/>
      <c r="S17" s="317"/>
      <c r="T17" s="317"/>
      <c r="U17" s="317"/>
      <c r="V17" s="318"/>
    </row>
    <row r="18" spans="1:22" ht="33.75">
      <c r="A18" s="272" t="s">
        <v>493</v>
      </c>
      <c r="B18" s="272"/>
      <c r="C18" s="272"/>
      <c r="D18" s="272"/>
      <c r="E18" s="272"/>
      <c r="F18" s="272"/>
      <c r="G18" s="272"/>
      <c r="H18" s="272"/>
      <c r="I18" s="272"/>
      <c r="J18" s="272"/>
      <c r="K18" s="272"/>
      <c r="L18" s="272"/>
      <c r="M18" s="272"/>
      <c r="N18" s="272"/>
      <c r="O18" s="272"/>
      <c r="P18" s="272"/>
      <c r="Q18" s="272"/>
      <c r="R18" s="272"/>
      <c r="S18" s="272"/>
      <c r="T18" s="272"/>
      <c r="U18" s="272"/>
      <c r="V18" s="272"/>
    </row>
    <row r="19" spans="1:22" ht="44.25" hidden="1" customHeight="1">
      <c r="A19" s="270" t="s">
        <v>99</v>
      </c>
      <c r="B19" s="270" t="s">
        <v>74</v>
      </c>
      <c r="C19" s="270" t="s">
        <v>65</v>
      </c>
      <c r="D19" s="270" t="s">
        <v>66</v>
      </c>
      <c r="E19" s="270" t="s">
        <v>67</v>
      </c>
      <c r="F19" s="271" t="s">
        <v>68</v>
      </c>
      <c r="G19" s="270" t="s">
        <v>69</v>
      </c>
      <c r="H19" s="277" t="s">
        <v>70</v>
      </c>
      <c r="I19" s="277"/>
      <c r="J19" s="270" t="s">
        <v>79</v>
      </c>
      <c r="K19" s="270"/>
      <c r="L19" s="270"/>
      <c r="M19" s="270"/>
      <c r="N19" s="265" t="s">
        <v>490</v>
      </c>
      <c r="O19" s="265"/>
      <c r="P19" s="265"/>
      <c r="Q19" s="265"/>
      <c r="R19" s="265"/>
      <c r="S19" s="265"/>
      <c r="T19" s="265"/>
      <c r="U19" s="265"/>
    </row>
    <row r="20" spans="1:22" ht="15.75" hidden="1">
      <c r="A20" s="270"/>
      <c r="B20" s="270"/>
      <c r="C20" s="270"/>
      <c r="D20" s="270"/>
      <c r="E20" s="270"/>
      <c r="F20" s="271"/>
      <c r="G20" s="270"/>
      <c r="H20" s="276" t="s">
        <v>71</v>
      </c>
      <c r="I20" s="276" t="s">
        <v>176</v>
      </c>
      <c r="J20" s="14" t="s">
        <v>75</v>
      </c>
      <c r="K20" s="14" t="s">
        <v>76</v>
      </c>
      <c r="L20" s="14" t="s">
        <v>77</v>
      </c>
      <c r="M20" s="14" t="s">
        <v>78</v>
      </c>
      <c r="N20" s="266" t="s">
        <v>75</v>
      </c>
      <c r="O20" s="266"/>
      <c r="P20" s="266" t="s">
        <v>76</v>
      </c>
      <c r="Q20" s="266"/>
      <c r="R20" s="266" t="s">
        <v>77</v>
      </c>
      <c r="S20" s="266"/>
      <c r="T20" s="266" t="s">
        <v>78</v>
      </c>
      <c r="U20" s="266"/>
    </row>
    <row r="21" spans="1:22" ht="36.75" hidden="1" customHeight="1">
      <c r="A21" s="270"/>
      <c r="B21" s="270"/>
      <c r="C21" s="270"/>
      <c r="D21" s="270"/>
      <c r="E21" s="270"/>
      <c r="F21" s="271"/>
      <c r="G21" s="270"/>
      <c r="H21" s="276"/>
      <c r="I21" s="276"/>
      <c r="J21" s="93" t="s">
        <v>64</v>
      </c>
      <c r="K21" s="53" t="s">
        <v>64</v>
      </c>
      <c r="L21" s="53" t="s">
        <v>64</v>
      </c>
      <c r="M21" s="53" t="s">
        <v>64</v>
      </c>
      <c r="N21" s="66" t="s">
        <v>492</v>
      </c>
      <c r="O21" s="66" t="s">
        <v>491</v>
      </c>
      <c r="P21" s="66" t="s">
        <v>492</v>
      </c>
      <c r="Q21" s="66" t="s">
        <v>491</v>
      </c>
      <c r="R21" s="163" t="s">
        <v>492</v>
      </c>
      <c r="S21" s="66" t="s">
        <v>491</v>
      </c>
      <c r="T21" s="66" t="s">
        <v>492</v>
      </c>
      <c r="U21" s="66" t="s">
        <v>491</v>
      </c>
    </row>
    <row r="22" spans="1:22" ht="33.75" hidden="1">
      <c r="A22" s="272" t="s">
        <v>177</v>
      </c>
      <c r="B22" s="272"/>
      <c r="C22" s="272"/>
      <c r="D22" s="272"/>
      <c r="E22" s="272"/>
      <c r="F22" s="272"/>
      <c r="G22" s="272"/>
      <c r="H22" s="272"/>
      <c r="I22" s="272"/>
      <c r="J22" s="272"/>
      <c r="K22" s="272"/>
      <c r="L22" s="272"/>
      <c r="M22" s="272"/>
      <c r="N22" s="272"/>
      <c r="O22" s="272"/>
      <c r="P22" s="272"/>
      <c r="Q22" s="272"/>
      <c r="R22" s="272"/>
      <c r="S22" s="272"/>
      <c r="T22" s="272"/>
      <c r="U22" s="272"/>
      <c r="V22" s="272"/>
    </row>
    <row r="23" spans="1:22" ht="267.75" hidden="1">
      <c r="A23" s="257" t="s">
        <v>178</v>
      </c>
      <c r="B23" s="304" t="s">
        <v>179</v>
      </c>
      <c r="C23" s="8" t="s">
        <v>180</v>
      </c>
      <c r="D23" s="111">
        <v>9.2499999999999995E-3</v>
      </c>
      <c r="E23" s="103" t="s">
        <v>107</v>
      </c>
      <c r="F23" s="112">
        <v>50</v>
      </c>
      <c r="G23" s="8" t="s">
        <v>181</v>
      </c>
      <c r="H23" s="101">
        <v>43101</v>
      </c>
      <c r="I23" s="103" t="s">
        <v>102</v>
      </c>
      <c r="J23" s="52">
        <v>0</v>
      </c>
      <c r="K23" s="52">
        <v>0</v>
      </c>
      <c r="L23" s="52">
        <v>0</v>
      </c>
      <c r="M23" s="112">
        <v>50</v>
      </c>
      <c r="N23" s="41">
        <v>0</v>
      </c>
      <c r="O23" s="113" t="s">
        <v>533</v>
      </c>
      <c r="P23" s="106"/>
      <c r="Q23" s="106"/>
      <c r="R23" s="193"/>
      <c r="S23" s="106"/>
      <c r="T23" s="230"/>
      <c r="U23" s="106"/>
    </row>
    <row r="24" spans="1:22" ht="293.25" hidden="1">
      <c r="A24" s="257"/>
      <c r="B24" s="304"/>
      <c r="C24" s="8" t="s">
        <v>182</v>
      </c>
      <c r="D24" s="111">
        <v>9.2499999999999995E-3</v>
      </c>
      <c r="E24" s="103" t="s">
        <v>107</v>
      </c>
      <c r="F24" s="112">
        <v>520</v>
      </c>
      <c r="G24" s="8" t="s">
        <v>181</v>
      </c>
      <c r="H24" s="101">
        <v>43101</v>
      </c>
      <c r="I24" s="103" t="s">
        <v>102</v>
      </c>
      <c r="J24" s="52">
        <v>0</v>
      </c>
      <c r="K24" s="52">
        <v>0</v>
      </c>
      <c r="L24" s="52">
        <v>0</v>
      </c>
      <c r="M24" s="112">
        <v>520</v>
      </c>
      <c r="N24" s="41">
        <v>0.46730769230769231</v>
      </c>
      <c r="O24" s="113" t="s">
        <v>534</v>
      </c>
      <c r="P24" s="106"/>
      <c r="Q24" s="106"/>
      <c r="R24" s="193"/>
      <c r="S24" s="106"/>
      <c r="T24" s="230"/>
      <c r="U24" s="106"/>
    </row>
    <row r="25" spans="1:22" ht="78.75" hidden="1">
      <c r="A25" s="257"/>
      <c r="B25" s="304"/>
      <c r="C25" s="8" t="s">
        <v>183</v>
      </c>
      <c r="D25" s="111">
        <v>9.2499999999999995E-3</v>
      </c>
      <c r="E25" s="103" t="s">
        <v>107</v>
      </c>
      <c r="F25" s="112">
        <v>1931</v>
      </c>
      <c r="G25" s="8" t="s">
        <v>184</v>
      </c>
      <c r="H25" s="101">
        <v>43101</v>
      </c>
      <c r="I25" s="103" t="s">
        <v>102</v>
      </c>
      <c r="J25" s="52">
        <v>0</v>
      </c>
      <c r="K25" s="52">
        <v>0</v>
      </c>
      <c r="L25" s="52">
        <v>0</v>
      </c>
      <c r="M25" s="112">
        <v>1931</v>
      </c>
      <c r="N25" s="41">
        <v>0.10305541170378042</v>
      </c>
      <c r="O25" s="113" t="s">
        <v>535</v>
      </c>
      <c r="P25" s="106"/>
      <c r="Q25" s="106"/>
      <c r="R25" s="193"/>
      <c r="S25" s="106"/>
      <c r="T25" s="230"/>
      <c r="U25" s="106"/>
    </row>
    <row r="26" spans="1:22" ht="78.75" hidden="1">
      <c r="A26" s="257"/>
      <c r="B26" s="304"/>
      <c r="C26" s="8" t="s">
        <v>185</v>
      </c>
      <c r="D26" s="111">
        <v>9.2499999999999995E-3</v>
      </c>
      <c r="E26" s="103" t="s">
        <v>107</v>
      </c>
      <c r="F26" s="112">
        <v>3039</v>
      </c>
      <c r="G26" s="8" t="s">
        <v>184</v>
      </c>
      <c r="H26" s="101">
        <v>43101</v>
      </c>
      <c r="I26" s="103" t="s">
        <v>102</v>
      </c>
      <c r="J26" s="52">
        <v>0</v>
      </c>
      <c r="K26" s="52">
        <v>0</v>
      </c>
      <c r="L26" s="52">
        <v>0</v>
      </c>
      <c r="M26" s="112">
        <v>3039</v>
      </c>
      <c r="N26" s="41">
        <v>8.5225403093122737E-2</v>
      </c>
      <c r="O26" s="113" t="s">
        <v>536</v>
      </c>
      <c r="P26" s="106"/>
      <c r="Q26" s="106"/>
      <c r="R26" s="193"/>
      <c r="S26" s="106"/>
      <c r="T26" s="230"/>
      <c r="U26" s="106"/>
    </row>
    <row r="27" spans="1:22" ht="293.25" hidden="1">
      <c r="A27" s="257"/>
      <c r="B27" s="304"/>
      <c r="C27" s="8" t="s">
        <v>186</v>
      </c>
      <c r="D27" s="111">
        <v>9.2499999999999995E-3</v>
      </c>
      <c r="E27" s="103" t="s">
        <v>107</v>
      </c>
      <c r="F27" s="112">
        <v>4100</v>
      </c>
      <c r="G27" s="8" t="s">
        <v>181</v>
      </c>
      <c r="H27" s="101">
        <v>43101</v>
      </c>
      <c r="I27" s="103" t="s">
        <v>102</v>
      </c>
      <c r="J27" s="52">
        <v>0</v>
      </c>
      <c r="K27" s="52">
        <v>0</v>
      </c>
      <c r="L27" s="52">
        <v>0</v>
      </c>
      <c r="M27" s="112">
        <v>4100</v>
      </c>
      <c r="N27" s="41">
        <v>5.5853658536585367E-2</v>
      </c>
      <c r="O27" s="113" t="s">
        <v>537</v>
      </c>
      <c r="P27" s="106"/>
      <c r="Q27" s="106"/>
      <c r="R27" s="193"/>
      <c r="S27" s="106"/>
      <c r="T27" s="230"/>
      <c r="U27" s="106"/>
    </row>
    <row r="28" spans="1:22" ht="127.5" hidden="1">
      <c r="A28" s="257"/>
      <c r="B28" s="304"/>
      <c r="C28" s="8" t="s">
        <v>187</v>
      </c>
      <c r="D28" s="111">
        <v>9.2499999999999995E-3</v>
      </c>
      <c r="E28" s="103" t="s">
        <v>107</v>
      </c>
      <c r="F28" s="112">
        <v>639766300</v>
      </c>
      <c r="G28" s="8" t="s">
        <v>188</v>
      </c>
      <c r="H28" s="101">
        <v>43101</v>
      </c>
      <c r="I28" s="103" t="s">
        <v>102</v>
      </c>
      <c r="J28" s="52">
        <v>0</v>
      </c>
      <c r="K28" s="52">
        <v>0</v>
      </c>
      <c r="L28" s="52">
        <v>0</v>
      </c>
      <c r="M28" s="112">
        <v>639766300</v>
      </c>
      <c r="N28" s="41">
        <v>0</v>
      </c>
      <c r="O28" s="113" t="s">
        <v>538</v>
      </c>
      <c r="P28" s="106"/>
      <c r="Q28" s="106"/>
      <c r="R28" s="193"/>
      <c r="S28" s="106"/>
      <c r="T28" s="230"/>
      <c r="U28" s="106"/>
    </row>
    <row r="29" spans="1:22" ht="409.5" hidden="1">
      <c r="A29" s="257"/>
      <c r="B29" s="304"/>
      <c r="C29" s="8" t="s">
        <v>189</v>
      </c>
      <c r="D29" s="111">
        <v>9.2499999999999995E-3</v>
      </c>
      <c r="E29" s="103" t="s">
        <v>101</v>
      </c>
      <c r="F29" s="112">
        <v>45</v>
      </c>
      <c r="G29" s="8" t="s">
        <v>190</v>
      </c>
      <c r="H29" s="101">
        <v>43101</v>
      </c>
      <c r="I29" s="103" t="s">
        <v>102</v>
      </c>
      <c r="J29" s="52">
        <v>0</v>
      </c>
      <c r="K29" s="52">
        <v>0</v>
      </c>
      <c r="L29" s="52">
        <v>0</v>
      </c>
      <c r="M29" s="114">
        <v>45</v>
      </c>
      <c r="N29" s="41">
        <v>0.4</v>
      </c>
      <c r="O29" s="113" t="s">
        <v>539</v>
      </c>
      <c r="P29" s="106"/>
      <c r="Q29" s="106"/>
      <c r="R29" s="193"/>
      <c r="S29" s="106"/>
      <c r="T29" s="230"/>
      <c r="U29" s="106"/>
    </row>
    <row r="30" spans="1:22" ht="255" hidden="1">
      <c r="A30" s="257"/>
      <c r="B30" s="304"/>
      <c r="C30" s="8" t="s">
        <v>191</v>
      </c>
      <c r="D30" s="111">
        <v>9.2499999999999995E-3</v>
      </c>
      <c r="E30" s="103" t="s">
        <v>107</v>
      </c>
      <c r="F30" s="112">
        <v>1000</v>
      </c>
      <c r="G30" s="8" t="s">
        <v>181</v>
      </c>
      <c r="H30" s="101">
        <v>43101</v>
      </c>
      <c r="I30" s="103" t="s">
        <v>102</v>
      </c>
      <c r="J30" s="52">
        <v>0</v>
      </c>
      <c r="K30" s="52">
        <v>0</v>
      </c>
      <c r="L30" s="52">
        <v>0</v>
      </c>
      <c r="M30" s="112">
        <v>1000</v>
      </c>
      <c r="N30" s="41">
        <v>7.4999999999999997E-2</v>
      </c>
      <c r="O30" s="113" t="s">
        <v>540</v>
      </c>
      <c r="P30" s="106"/>
      <c r="Q30" s="106"/>
      <c r="R30" s="193"/>
      <c r="S30" s="106"/>
      <c r="T30" s="230"/>
      <c r="U30" s="106"/>
    </row>
    <row r="31" spans="1:22" ht="409.5" hidden="1">
      <c r="A31" s="257"/>
      <c r="B31" s="304"/>
      <c r="C31" s="8" t="s">
        <v>192</v>
      </c>
      <c r="D31" s="111">
        <v>9.2499999999999995E-3</v>
      </c>
      <c r="E31" s="103" t="s">
        <v>101</v>
      </c>
      <c r="F31" s="111">
        <v>0.7</v>
      </c>
      <c r="G31" s="8" t="s">
        <v>190</v>
      </c>
      <c r="H31" s="101">
        <v>43101</v>
      </c>
      <c r="I31" s="103" t="s">
        <v>102</v>
      </c>
      <c r="J31" s="52">
        <v>0</v>
      </c>
      <c r="K31" s="52">
        <v>0</v>
      </c>
      <c r="L31" s="52">
        <v>0</v>
      </c>
      <c r="M31" s="115">
        <v>0.7</v>
      </c>
      <c r="N31" s="41">
        <v>0</v>
      </c>
      <c r="O31" s="113" t="s">
        <v>541</v>
      </c>
      <c r="P31" s="106"/>
      <c r="Q31" s="106"/>
      <c r="R31" s="193"/>
      <c r="S31" s="106"/>
      <c r="T31" s="230"/>
      <c r="U31" s="106"/>
    </row>
    <row r="32" spans="1:22" ht="242.25" hidden="1">
      <c r="A32" s="257"/>
      <c r="B32" s="304"/>
      <c r="C32" s="8" t="s">
        <v>193</v>
      </c>
      <c r="D32" s="111">
        <v>9.2499999999999995E-3</v>
      </c>
      <c r="E32" s="103" t="s">
        <v>107</v>
      </c>
      <c r="F32" s="112">
        <v>370</v>
      </c>
      <c r="G32" s="8" t="s">
        <v>18</v>
      </c>
      <c r="H32" s="101">
        <v>43101</v>
      </c>
      <c r="I32" s="103" t="s">
        <v>102</v>
      </c>
      <c r="J32" s="52">
        <v>0</v>
      </c>
      <c r="K32" s="52">
        <v>0</v>
      </c>
      <c r="L32" s="52">
        <v>0</v>
      </c>
      <c r="M32" s="112">
        <v>370</v>
      </c>
      <c r="N32" s="41">
        <v>1</v>
      </c>
      <c r="O32" s="113" t="s">
        <v>542</v>
      </c>
      <c r="P32" s="106"/>
      <c r="Q32" s="106"/>
      <c r="R32" s="193"/>
      <c r="S32" s="106"/>
      <c r="T32" s="230"/>
      <c r="U32" s="106"/>
    </row>
    <row r="33" spans="1:21" ht="191.25" hidden="1">
      <c r="A33" s="257"/>
      <c r="B33" s="304"/>
      <c r="C33" s="8" t="s">
        <v>194</v>
      </c>
      <c r="D33" s="111">
        <v>9.2499999999999995E-3</v>
      </c>
      <c r="E33" s="103" t="s">
        <v>107</v>
      </c>
      <c r="F33" s="112">
        <v>1700000</v>
      </c>
      <c r="G33" s="8" t="s">
        <v>181</v>
      </c>
      <c r="H33" s="101">
        <v>43101</v>
      </c>
      <c r="I33" s="103" t="s">
        <v>102</v>
      </c>
      <c r="J33" s="52">
        <v>0</v>
      </c>
      <c r="K33" s="52">
        <v>0</v>
      </c>
      <c r="L33" s="52">
        <v>0</v>
      </c>
      <c r="M33" s="112">
        <v>1700000</v>
      </c>
      <c r="N33" s="41">
        <v>0</v>
      </c>
      <c r="O33" s="113" t="s">
        <v>543</v>
      </c>
      <c r="P33" s="106"/>
      <c r="Q33" s="106"/>
      <c r="R33" s="193"/>
      <c r="S33" s="106"/>
      <c r="T33" s="230"/>
      <c r="U33" s="106"/>
    </row>
    <row r="34" spans="1:21" ht="165.75" hidden="1">
      <c r="A34" s="257"/>
      <c r="B34" s="304"/>
      <c r="C34" s="8" t="s">
        <v>195</v>
      </c>
      <c r="D34" s="111">
        <v>9.2499999999999995E-3</v>
      </c>
      <c r="E34" s="103" t="s">
        <v>107</v>
      </c>
      <c r="F34" s="112">
        <v>450000</v>
      </c>
      <c r="G34" s="8" t="s">
        <v>181</v>
      </c>
      <c r="H34" s="101">
        <v>43101</v>
      </c>
      <c r="I34" s="103" t="s">
        <v>102</v>
      </c>
      <c r="J34" s="52">
        <v>0</v>
      </c>
      <c r="K34" s="52">
        <v>0</v>
      </c>
      <c r="L34" s="52">
        <v>0</v>
      </c>
      <c r="M34" s="112">
        <v>450000</v>
      </c>
      <c r="N34" s="41">
        <v>5.944444444444444E-3</v>
      </c>
      <c r="O34" s="113" t="s">
        <v>544</v>
      </c>
      <c r="P34" s="106"/>
      <c r="Q34" s="106"/>
      <c r="R34" s="193"/>
      <c r="S34" s="106"/>
      <c r="T34" s="230"/>
      <c r="U34" s="106"/>
    </row>
    <row r="35" spans="1:21" ht="78.75" hidden="1">
      <c r="A35" s="257"/>
      <c r="B35" s="304"/>
      <c r="C35" s="8" t="s">
        <v>196</v>
      </c>
      <c r="D35" s="111">
        <v>9.2499999999999995E-3</v>
      </c>
      <c r="E35" s="103" t="s">
        <v>107</v>
      </c>
      <c r="F35" s="112">
        <v>1200000</v>
      </c>
      <c r="G35" s="8" t="s">
        <v>18</v>
      </c>
      <c r="H35" s="101">
        <v>43101</v>
      </c>
      <c r="I35" s="103" t="s">
        <v>102</v>
      </c>
      <c r="J35" s="52">
        <v>0</v>
      </c>
      <c r="K35" s="52">
        <v>0</v>
      </c>
      <c r="L35" s="52">
        <v>0</v>
      </c>
      <c r="M35" s="112">
        <v>1200000</v>
      </c>
      <c r="N35" s="41">
        <v>0</v>
      </c>
      <c r="O35" s="113"/>
      <c r="P35" s="106"/>
      <c r="Q35" s="106"/>
      <c r="R35" s="193"/>
      <c r="S35" s="106"/>
      <c r="T35" s="230"/>
      <c r="U35" s="106"/>
    </row>
    <row r="36" spans="1:21" ht="127.5" hidden="1">
      <c r="A36" s="257"/>
      <c r="B36" s="304"/>
      <c r="C36" s="8" t="s">
        <v>197</v>
      </c>
      <c r="D36" s="111">
        <v>9.2499999999999995E-3</v>
      </c>
      <c r="E36" s="103" t="s">
        <v>107</v>
      </c>
      <c r="F36" s="112">
        <v>1</v>
      </c>
      <c r="G36" s="8" t="s">
        <v>18</v>
      </c>
      <c r="H36" s="101">
        <v>43101</v>
      </c>
      <c r="I36" s="103" t="s">
        <v>102</v>
      </c>
      <c r="J36" s="52">
        <v>0</v>
      </c>
      <c r="K36" s="52">
        <v>0</v>
      </c>
      <c r="L36" s="52">
        <v>0</v>
      </c>
      <c r="M36" s="112">
        <v>1</v>
      </c>
      <c r="N36" s="41">
        <v>0</v>
      </c>
      <c r="O36" s="113" t="s">
        <v>545</v>
      </c>
      <c r="P36" s="106"/>
      <c r="Q36" s="106"/>
      <c r="R36" s="193"/>
      <c r="S36" s="106"/>
      <c r="T36" s="230"/>
      <c r="U36" s="106"/>
    </row>
    <row r="37" spans="1:21" ht="267.75" hidden="1">
      <c r="A37" s="257"/>
      <c r="B37" s="304"/>
      <c r="C37" s="8" t="s">
        <v>198</v>
      </c>
      <c r="D37" s="111">
        <v>9.2499999999999995E-3</v>
      </c>
      <c r="E37" s="103" t="s">
        <v>107</v>
      </c>
      <c r="F37" s="112">
        <v>85000</v>
      </c>
      <c r="G37" s="8" t="s">
        <v>181</v>
      </c>
      <c r="H37" s="101">
        <v>43101</v>
      </c>
      <c r="I37" s="103" t="s">
        <v>102</v>
      </c>
      <c r="J37" s="52">
        <v>0</v>
      </c>
      <c r="K37" s="52">
        <v>0</v>
      </c>
      <c r="L37" s="52">
        <v>0</v>
      </c>
      <c r="M37" s="112">
        <v>85000</v>
      </c>
      <c r="N37" s="41">
        <v>0.63027058823529414</v>
      </c>
      <c r="O37" s="113" t="s">
        <v>546</v>
      </c>
      <c r="P37" s="106"/>
      <c r="Q37" s="106"/>
      <c r="R37" s="193"/>
      <c r="S37" s="106"/>
      <c r="T37" s="230"/>
      <c r="U37" s="106"/>
    </row>
    <row r="38" spans="1:21" ht="102" hidden="1">
      <c r="A38" s="257"/>
      <c r="B38" s="304"/>
      <c r="C38" s="8" t="s">
        <v>199</v>
      </c>
      <c r="D38" s="111">
        <v>9.2499999999999995E-3</v>
      </c>
      <c r="E38" s="103" t="s">
        <v>107</v>
      </c>
      <c r="F38" s="112">
        <v>6580</v>
      </c>
      <c r="G38" s="8" t="s">
        <v>181</v>
      </c>
      <c r="H38" s="101">
        <v>43101</v>
      </c>
      <c r="I38" s="103" t="s">
        <v>102</v>
      </c>
      <c r="J38" s="52">
        <v>0</v>
      </c>
      <c r="K38" s="52">
        <v>0</v>
      </c>
      <c r="L38" s="52">
        <v>0</v>
      </c>
      <c r="M38" s="112">
        <v>6580</v>
      </c>
      <c r="N38" s="41">
        <v>0</v>
      </c>
      <c r="O38" s="113" t="s">
        <v>547</v>
      </c>
      <c r="P38" s="106"/>
      <c r="Q38" s="106"/>
      <c r="R38" s="193"/>
      <c r="S38" s="106"/>
      <c r="T38" s="230"/>
      <c r="U38" s="106"/>
    </row>
    <row r="39" spans="1:21" ht="409.5" hidden="1">
      <c r="A39" s="257"/>
      <c r="B39" s="304"/>
      <c r="C39" s="8" t="s">
        <v>200</v>
      </c>
      <c r="D39" s="111">
        <v>9.2499999999999995E-3</v>
      </c>
      <c r="E39" s="103" t="s">
        <v>107</v>
      </c>
      <c r="F39" s="112">
        <v>16000</v>
      </c>
      <c r="G39" s="8" t="s">
        <v>201</v>
      </c>
      <c r="H39" s="101">
        <v>43101</v>
      </c>
      <c r="I39" s="103" t="s">
        <v>102</v>
      </c>
      <c r="J39" s="52">
        <v>0</v>
      </c>
      <c r="K39" s="52">
        <v>0</v>
      </c>
      <c r="L39" s="52">
        <v>0</v>
      </c>
      <c r="M39" s="112">
        <v>16000</v>
      </c>
      <c r="N39" s="41">
        <v>0</v>
      </c>
      <c r="O39" s="113" t="s">
        <v>548</v>
      </c>
      <c r="P39" s="106"/>
      <c r="Q39" s="106"/>
      <c r="R39" s="193"/>
      <c r="S39" s="106"/>
      <c r="T39" s="230"/>
      <c r="U39" s="106"/>
    </row>
    <row r="40" spans="1:21" ht="280.5" hidden="1">
      <c r="A40" s="257"/>
      <c r="B40" s="304"/>
      <c r="C40" s="8" t="s">
        <v>202</v>
      </c>
      <c r="D40" s="111">
        <v>9.2499999999999995E-3</v>
      </c>
      <c r="E40" s="103" t="s">
        <v>107</v>
      </c>
      <c r="F40" s="112">
        <v>95</v>
      </c>
      <c r="G40" s="8" t="s">
        <v>188</v>
      </c>
      <c r="H40" s="101">
        <v>43101</v>
      </c>
      <c r="I40" s="103" t="s">
        <v>102</v>
      </c>
      <c r="J40" s="52">
        <v>0</v>
      </c>
      <c r="K40" s="52">
        <v>0</v>
      </c>
      <c r="L40" s="52">
        <v>0</v>
      </c>
      <c r="M40" s="112">
        <v>95</v>
      </c>
      <c r="N40" s="41">
        <v>0.5428421052631579</v>
      </c>
      <c r="O40" s="113" t="s">
        <v>549</v>
      </c>
      <c r="P40" s="106"/>
      <c r="Q40" s="106"/>
      <c r="R40" s="193"/>
      <c r="S40" s="106"/>
      <c r="T40" s="230"/>
      <c r="U40" s="106"/>
    </row>
    <row r="41" spans="1:21" ht="173.25" hidden="1">
      <c r="A41" s="257"/>
      <c r="B41" s="304"/>
      <c r="C41" s="8" t="s">
        <v>203</v>
      </c>
      <c r="D41" s="111">
        <v>9.2499999999999995E-3</v>
      </c>
      <c r="E41" s="103" t="s">
        <v>107</v>
      </c>
      <c r="F41" s="112">
        <v>1300</v>
      </c>
      <c r="G41" s="8" t="s">
        <v>201</v>
      </c>
      <c r="H41" s="101">
        <v>43101</v>
      </c>
      <c r="I41" s="103" t="s">
        <v>102</v>
      </c>
      <c r="J41" s="52">
        <v>0</v>
      </c>
      <c r="K41" s="52">
        <v>0</v>
      </c>
      <c r="L41" s="52">
        <v>0</v>
      </c>
      <c r="M41" s="112">
        <v>1300</v>
      </c>
      <c r="N41" s="41">
        <v>0</v>
      </c>
      <c r="O41" s="113"/>
      <c r="P41" s="106"/>
      <c r="Q41" s="106"/>
      <c r="R41" s="193"/>
      <c r="S41" s="106"/>
      <c r="T41" s="230"/>
      <c r="U41" s="106"/>
    </row>
    <row r="42" spans="1:21" ht="255" hidden="1">
      <c r="A42" s="257"/>
      <c r="B42" s="304"/>
      <c r="C42" s="8" t="s">
        <v>204</v>
      </c>
      <c r="D42" s="111">
        <v>9.2499999999999995E-3</v>
      </c>
      <c r="E42" s="103" t="s">
        <v>107</v>
      </c>
      <c r="F42" s="112">
        <v>12</v>
      </c>
      <c r="G42" s="8" t="s">
        <v>205</v>
      </c>
      <c r="H42" s="101">
        <v>43101</v>
      </c>
      <c r="I42" s="103" t="s">
        <v>102</v>
      </c>
      <c r="J42" s="52">
        <v>0</v>
      </c>
      <c r="K42" s="52">
        <v>0</v>
      </c>
      <c r="L42" s="52">
        <v>0</v>
      </c>
      <c r="M42" s="112">
        <v>12</v>
      </c>
      <c r="N42" s="41">
        <v>0</v>
      </c>
      <c r="O42" s="113" t="s">
        <v>550</v>
      </c>
      <c r="P42" s="106"/>
      <c r="Q42" s="106"/>
      <c r="R42" s="193"/>
      <c r="S42" s="106"/>
      <c r="T42" s="230"/>
      <c r="U42" s="106"/>
    </row>
    <row r="43" spans="1:21" ht="280.5" hidden="1">
      <c r="A43" s="257"/>
      <c r="B43" s="304"/>
      <c r="C43" s="8" t="s">
        <v>206</v>
      </c>
      <c r="D43" s="111">
        <v>9.2499999999999995E-3</v>
      </c>
      <c r="E43" s="103" t="s">
        <v>107</v>
      </c>
      <c r="F43" s="112">
        <v>20000</v>
      </c>
      <c r="G43" s="8" t="s">
        <v>207</v>
      </c>
      <c r="H43" s="101">
        <v>43101</v>
      </c>
      <c r="I43" s="103" t="s">
        <v>102</v>
      </c>
      <c r="J43" s="52">
        <v>0</v>
      </c>
      <c r="K43" s="52">
        <v>0</v>
      </c>
      <c r="L43" s="52">
        <v>0</v>
      </c>
      <c r="M43" s="112">
        <v>20000</v>
      </c>
      <c r="N43" s="41">
        <v>0</v>
      </c>
      <c r="O43" s="113" t="s">
        <v>551</v>
      </c>
      <c r="P43" s="106"/>
      <c r="Q43" s="106"/>
      <c r="R43" s="193"/>
      <c r="S43" s="106"/>
      <c r="T43" s="230"/>
      <c r="U43" s="106"/>
    </row>
    <row r="44" spans="1:21" ht="267.75" hidden="1">
      <c r="A44" s="257"/>
      <c r="B44" s="304"/>
      <c r="C44" s="8" t="s">
        <v>208</v>
      </c>
      <c r="D44" s="111">
        <v>9.2499999999999995E-3</v>
      </c>
      <c r="E44" s="103" t="s">
        <v>107</v>
      </c>
      <c r="F44" s="112">
        <v>20000</v>
      </c>
      <c r="G44" s="8" t="s">
        <v>207</v>
      </c>
      <c r="H44" s="101">
        <v>43101</v>
      </c>
      <c r="I44" s="103" t="s">
        <v>102</v>
      </c>
      <c r="J44" s="52">
        <v>0</v>
      </c>
      <c r="K44" s="52">
        <v>0</v>
      </c>
      <c r="L44" s="52">
        <v>0</v>
      </c>
      <c r="M44" s="112">
        <v>20000</v>
      </c>
      <c r="N44" s="41">
        <v>0</v>
      </c>
      <c r="O44" s="113" t="s">
        <v>552</v>
      </c>
      <c r="P44" s="106"/>
      <c r="Q44" s="106"/>
      <c r="R44" s="193"/>
      <c r="S44" s="106"/>
      <c r="T44" s="230"/>
      <c r="U44" s="106"/>
    </row>
    <row r="45" spans="1:21" ht="409.5" hidden="1">
      <c r="A45" s="257"/>
      <c r="B45" s="304"/>
      <c r="C45" s="8" t="s">
        <v>209</v>
      </c>
      <c r="D45" s="111">
        <v>9.2499999999999995E-3</v>
      </c>
      <c r="E45" s="103" t="s">
        <v>107</v>
      </c>
      <c r="F45" s="112">
        <v>100</v>
      </c>
      <c r="G45" s="8" t="s">
        <v>188</v>
      </c>
      <c r="H45" s="101">
        <v>43101</v>
      </c>
      <c r="I45" s="103" t="s">
        <v>102</v>
      </c>
      <c r="J45" s="52">
        <v>0</v>
      </c>
      <c r="K45" s="52">
        <v>0</v>
      </c>
      <c r="L45" s="52">
        <v>0</v>
      </c>
      <c r="M45" s="112">
        <v>100</v>
      </c>
      <c r="N45" s="41">
        <v>5.7000000000000002E-2</v>
      </c>
      <c r="O45" s="113" t="s">
        <v>553</v>
      </c>
      <c r="P45" s="106"/>
      <c r="Q45" s="106"/>
      <c r="R45" s="193"/>
      <c r="S45" s="106"/>
      <c r="T45" s="230"/>
      <c r="U45" s="106"/>
    </row>
    <row r="46" spans="1:21" ht="78.75" hidden="1">
      <c r="A46" s="257"/>
      <c r="B46" s="304"/>
      <c r="C46" s="8" t="s">
        <v>210</v>
      </c>
      <c r="D46" s="111">
        <v>9.2499999999999995E-3</v>
      </c>
      <c r="E46" s="103" t="s">
        <v>107</v>
      </c>
      <c r="F46" s="112">
        <v>590</v>
      </c>
      <c r="G46" s="8" t="s">
        <v>184</v>
      </c>
      <c r="H46" s="101">
        <v>43101</v>
      </c>
      <c r="I46" s="103" t="s">
        <v>102</v>
      </c>
      <c r="J46" s="52">
        <v>0</v>
      </c>
      <c r="K46" s="52">
        <v>0</v>
      </c>
      <c r="L46" s="52">
        <v>0</v>
      </c>
      <c r="M46" s="112">
        <v>590</v>
      </c>
      <c r="N46" s="41">
        <v>0.13220338983050847</v>
      </c>
      <c r="O46" s="113" t="s">
        <v>554</v>
      </c>
      <c r="P46" s="106"/>
      <c r="Q46" s="106"/>
      <c r="R46" s="193"/>
      <c r="S46" s="106"/>
      <c r="T46" s="230"/>
      <c r="U46" s="106"/>
    </row>
    <row r="47" spans="1:21" ht="409.5" hidden="1">
      <c r="A47" s="257"/>
      <c r="B47" s="304"/>
      <c r="C47" s="8" t="s">
        <v>211</v>
      </c>
      <c r="D47" s="111">
        <v>9.2499999999999995E-3</v>
      </c>
      <c r="E47" s="103" t="s">
        <v>107</v>
      </c>
      <c r="F47" s="112">
        <v>12</v>
      </c>
      <c r="G47" s="8" t="s">
        <v>205</v>
      </c>
      <c r="H47" s="101">
        <v>43101</v>
      </c>
      <c r="I47" s="103" t="s">
        <v>102</v>
      </c>
      <c r="J47" s="52">
        <v>0</v>
      </c>
      <c r="K47" s="52">
        <v>0</v>
      </c>
      <c r="L47" s="52">
        <v>0</v>
      </c>
      <c r="M47" s="112">
        <v>12</v>
      </c>
      <c r="N47" s="41">
        <v>0</v>
      </c>
      <c r="O47" s="113" t="s">
        <v>555</v>
      </c>
      <c r="P47" s="106"/>
      <c r="Q47" s="106"/>
      <c r="R47" s="193"/>
      <c r="S47" s="106"/>
      <c r="T47" s="230"/>
      <c r="U47" s="106"/>
    </row>
    <row r="48" spans="1:21" ht="126" hidden="1">
      <c r="A48" s="257"/>
      <c r="B48" s="304"/>
      <c r="C48" s="8" t="s">
        <v>212</v>
      </c>
      <c r="D48" s="111">
        <v>9.2499999999999995E-3</v>
      </c>
      <c r="E48" s="103" t="s">
        <v>107</v>
      </c>
      <c r="F48" s="112">
        <v>22824</v>
      </c>
      <c r="G48" s="8" t="s">
        <v>18</v>
      </c>
      <c r="H48" s="101">
        <v>43101</v>
      </c>
      <c r="I48" s="103" t="s">
        <v>102</v>
      </c>
      <c r="J48" s="52">
        <v>0</v>
      </c>
      <c r="K48" s="52">
        <v>0</v>
      </c>
      <c r="L48" s="52">
        <v>0</v>
      </c>
      <c r="M48" s="112">
        <v>22824</v>
      </c>
      <c r="N48" s="41">
        <v>0</v>
      </c>
      <c r="O48" s="113"/>
      <c r="P48" s="106"/>
      <c r="Q48" s="106"/>
      <c r="R48" s="193"/>
      <c r="S48" s="106"/>
      <c r="T48" s="230"/>
      <c r="U48" s="106"/>
    </row>
    <row r="49" spans="1:21" ht="267.75" hidden="1">
      <c r="A49" s="257"/>
      <c r="B49" s="304"/>
      <c r="C49" s="8" t="s">
        <v>213</v>
      </c>
      <c r="D49" s="111">
        <v>9.2499999999999995E-3</v>
      </c>
      <c r="E49" s="103" t="s">
        <v>107</v>
      </c>
      <c r="F49" s="112">
        <v>20</v>
      </c>
      <c r="G49" s="8" t="s">
        <v>207</v>
      </c>
      <c r="H49" s="101">
        <v>43101</v>
      </c>
      <c r="I49" s="103" t="s">
        <v>102</v>
      </c>
      <c r="J49" s="52">
        <v>0</v>
      </c>
      <c r="K49" s="52">
        <v>0</v>
      </c>
      <c r="L49" s="52">
        <v>0</v>
      </c>
      <c r="M49" s="112">
        <v>20</v>
      </c>
      <c r="N49" s="41">
        <v>0.2</v>
      </c>
      <c r="O49" s="113" t="s">
        <v>556</v>
      </c>
      <c r="P49" s="106"/>
      <c r="Q49" s="106"/>
      <c r="R49" s="193"/>
      <c r="S49" s="106"/>
      <c r="T49" s="230"/>
      <c r="U49" s="106"/>
    </row>
    <row r="50" spans="1:21" ht="220.5" hidden="1">
      <c r="A50" s="257"/>
      <c r="B50" s="304"/>
      <c r="C50" s="8" t="s">
        <v>214</v>
      </c>
      <c r="D50" s="111">
        <v>9.2499999999999995E-3</v>
      </c>
      <c r="E50" s="103" t="s">
        <v>107</v>
      </c>
      <c r="F50" s="112">
        <v>20</v>
      </c>
      <c r="G50" s="8" t="s">
        <v>207</v>
      </c>
      <c r="H50" s="101">
        <v>43101</v>
      </c>
      <c r="I50" s="103" t="s">
        <v>102</v>
      </c>
      <c r="J50" s="52">
        <v>0</v>
      </c>
      <c r="K50" s="52">
        <v>0</v>
      </c>
      <c r="L50" s="52">
        <v>0</v>
      </c>
      <c r="M50" s="112">
        <v>20</v>
      </c>
      <c r="N50" s="41">
        <v>0</v>
      </c>
      <c r="O50" s="113" t="s">
        <v>557</v>
      </c>
      <c r="P50" s="106"/>
      <c r="Q50" s="106"/>
      <c r="R50" s="193"/>
      <c r="S50" s="106"/>
      <c r="T50" s="230"/>
      <c r="U50" s="106"/>
    </row>
    <row r="51" spans="1:21" ht="204.75" hidden="1">
      <c r="A51" s="257"/>
      <c r="B51" s="304"/>
      <c r="C51" s="8" t="s">
        <v>215</v>
      </c>
      <c r="D51" s="111">
        <v>9.2499999999999995E-3</v>
      </c>
      <c r="E51" s="103" t="s">
        <v>107</v>
      </c>
      <c r="F51" s="112">
        <v>95</v>
      </c>
      <c r="G51" s="8" t="s">
        <v>207</v>
      </c>
      <c r="H51" s="101">
        <v>43101</v>
      </c>
      <c r="I51" s="103" t="s">
        <v>102</v>
      </c>
      <c r="J51" s="52">
        <v>0</v>
      </c>
      <c r="K51" s="52">
        <v>0</v>
      </c>
      <c r="L51" s="52">
        <v>0</v>
      </c>
      <c r="M51" s="112">
        <v>95</v>
      </c>
      <c r="N51" s="41">
        <v>0.38947368421052631</v>
      </c>
      <c r="O51" s="113" t="s">
        <v>558</v>
      </c>
      <c r="P51" s="106"/>
      <c r="Q51" s="106"/>
      <c r="R51" s="193"/>
      <c r="S51" s="106"/>
      <c r="T51" s="230"/>
      <c r="U51" s="106"/>
    </row>
    <row r="52" spans="1:21" ht="409.5" hidden="1">
      <c r="A52" s="257"/>
      <c r="B52" s="304"/>
      <c r="C52" s="8" t="s">
        <v>216</v>
      </c>
      <c r="D52" s="111">
        <v>9.2499999999999995E-3</v>
      </c>
      <c r="E52" s="103" t="s">
        <v>107</v>
      </c>
      <c r="F52" s="112">
        <v>60</v>
      </c>
      <c r="G52" s="8" t="s">
        <v>205</v>
      </c>
      <c r="H52" s="101">
        <v>43101</v>
      </c>
      <c r="I52" s="103" t="s">
        <v>102</v>
      </c>
      <c r="J52" s="52">
        <v>0</v>
      </c>
      <c r="K52" s="52">
        <v>0</v>
      </c>
      <c r="L52" s="52">
        <v>0</v>
      </c>
      <c r="M52" s="112">
        <v>60</v>
      </c>
      <c r="N52" s="41">
        <v>0.25</v>
      </c>
      <c r="O52" s="113" t="s">
        <v>559</v>
      </c>
      <c r="P52" s="106"/>
      <c r="Q52" s="106"/>
      <c r="R52" s="193"/>
      <c r="S52" s="106"/>
      <c r="T52" s="230"/>
      <c r="U52" s="106"/>
    </row>
    <row r="53" spans="1:21" ht="78.75" hidden="1">
      <c r="A53" s="257"/>
      <c r="B53" s="304"/>
      <c r="C53" s="8" t="s">
        <v>217</v>
      </c>
      <c r="D53" s="111">
        <v>9.2499999999999995E-3</v>
      </c>
      <c r="E53" s="103" t="s">
        <v>107</v>
      </c>
      <c r="F53" s="112">
        <v>1</v>
      </c>
      <c r="G53" s="8" t="s">
        <v>218</v>
      </c>
      <c r="H53" s="101">
        <v>43101</v>
      </c>
      <c r="I53" s="103" t="s">
        <v>102</v>
      </c>
      <c r="J53" s="52">
        <v>0</v>
      </c>
      <c r="K53" s="52">
        <v>0</v>
      </c>
      <c r="L53" s="52">
        <v>0</v>
      </c>
      <c r="M53" s="112">
        <v>1</v>
      </c>
      <c r="N53" s="41">
        <v>0</v>
      </c>
      <c r="O53" s="113" t="s">
        <v>560</v>
      </c>
      <c r="P53" s="106"/>
      <c r="Q53" s="106"/>
      <c r="R53" s="193"/>
      <c r="S53" s="106"/>
      <c r="T53" s="230"/>
      <c r="U53" s="106"/>
    </row>
    <row r="54" spans="1:21" ht="191.25" hidden="1">
      <c r="A54" s="257"/>
      <c r="B54" s="304"/>
      <c r="C54" s="8" t="s">
        <v>219</v>
      </c>
      <c r="D54" s="111">
        <v>9.2499999999999995E-3</v>
      </c>
      <c r="E54" s="103" t="s">
        <v>107</v>
      </c>
      <c r="F54" s="112">
        <v>3948</v>
      </c>
      <c r="G54" s="8" t="s">
        <v>220</v>
      </c>
      <c r="H54" s="101">
        <v>43101</v>
      </c>
      <c r="I54" s="103" t="s">
        <v>102</v>
      </c>
      <c r="J54" s="52">
        <v>0</v>
      </c>
      <c r="K54" s="52">
        <v>0</v>
      </c>
      <c r="L54" s="52">
        <v>0</v>
      </c>
      <c r="M54" s="112">
        <v>3948</v>
      </c>
      <c r="N54" s="41">
        <v>6.5856129685916923E-3</v>
      </c>
      <c r="O54" s="113" t="s">
        <v>561</v>
      </c>
      <c r="P54" s="106"/>
      <c r="Q54" s="106"/>
      <c r="R54" s="193"/>
      <c r="S54" s="106"/>
      <c r="T54" s="230"/>
      <c r="U54" s="106"/>
    </row>
    <row r="55" spans="1:21" ht="153" hidden="1">
      <c r="A55" s="257"/>
      <c r="B55" s="304"/>
      <c r="C55" s="8" t="s">
        <v>221</v>
      </c>
      <c r="D55" s="111">
        <v>9.2499999999999995E-3</v>
      </c>
      <c r="E55" s="103" t="s">
        <v>107</v>
      </c>
      <c r="F55" s="112">
        <v>590</v>
      </c>
      <c r="G55" s="8" t="s">
        <v>222</v>
      </c>
      <c r="H55" s="101">
        <v>43101</v>
      </c>
      <c r="I55" s="103" t="s">
        <v>102</v>
      </c>
      <c r="J55" s="52">
        <v>0</v>
      </c>
      <c r="K55" s="52">
        <v>0</v>
      </c>
      <c r="L55" s="52">
        <v>0</v>
      </c>
      <c r="M55" s="112">
        <v>590</v>
      </c>
      <c r="N55" s="41">
        <v>0.67796610169491522</v>
      </c>
      <c r="O55" s="113" t="s">
        <v>562</v>
      </c>
      <c r="P55" s="106"/>
      <c r="Q55" s="106"/>
      <c r="R55" s="193"/>
      <c r="S55" s="106"/>
      <c r="T55" s="230"/>
      <c r="U55" s="106"/>
    </row>
    <row r="56" spans="1:21" ht="76.5" hidden="1">
      <c r="A56" s="257"/>
      <c r="B56" s="304"/>
      <c r="C56" s="8" t="s">
        <v>223</v>
      </c>
      <c r="D56" s="111">
        <v>9.2499999999999995E-3</v>
      </c>
      <c r="E56" s="103" t="s">
        <v>107</v>
      </c>
      <c r="F56" s="112">
        <v>20000</v>
      </c>
      <c r="G56" s="8" t="s">
        <v>224</v>
      </c>
      <c r="H56" s="101">
        <v>43101</v>
      </c>
      <c r="I56" s="103" t="s">
        <v>102</v>
      </c>
      <c r="J56" s="52">
        <v>0</v>
      </c>
      <c r="K56" s="52">
        <v>0</v>
      </c>
      <c r="L56" s="52">
        <v>0</v>
      </c>
      <c r="M56" s="112">
        <v>20000</v>
      </c>
      <c r="N56" s="41">
        <v>0.11685</v>
      </c>
      <c r="O56" s="113" t="s">
        <v>563</v>
      </c>
      <c r="P56" s="106"/>
      <c r="Q56" s="106"/>
      <c r="R56" s="193"/>
      <c r="S56" s="106"/>
      <c r="T56" s="230"/>
      <c r="U56" s="106"/>
    </row>
    <row r="57" spans="1:21" ht="216.75" hidden="1">
      <c r="A57" s="257"/>
      <c r="B57" s="304"/>
      <c r="C57" s="8" t="s">
        <v>225</v>
      </c>
      <c r="D57" s="111">
        <v>9.2499999999999995E-3</v>
      </c>
      <c r="E57" s="103" t="s">
        <v>107</v>
      </c>
      <c r="F57" s="112">
        <v>10</v>
      </c>
      <c r="G57" s="8" t="s">
        <v>226</v>
      </c>
      <c r="H57" s="101">
        <v>43101</v>
      </c>
      <c r="I57" s="103" t="s">
        <v>102</v>
      </c>
      <c r="J57" s="52">
        <v>0</v>
      </c>
      <c r="K57" s="52">
        <v>0</v>
      </c>
      <c r="L57" s="52">
        <v>0</v>
      </c>
      <c r="M57" s="112">
        <v>10</v>
      </c>
      <c r="N57" s="41">
        <v>0</v>
      </c>
      <c r="O57" s="113" t="s">
        <v>564</v>
      </c>
      <c r="P57" s="106"/>
      <c r="Q57" s="106"/>
      <c r="R57" s="193"/>
      <c r="S57" s="106"/>
      <c r="T57" s="230"/>
      <c r="U57" s="106"/>
    </row>
    <row r="58" spans="1:21" ht="229.5" hidden="1">
      <c r="A58" s="257"/>
      <c r="B58" s="304"/>
      <c r="C58" s="8" t="s">
        <v>227</v>
      </c>
      <c r="D58" s="111">
        <v>9.2499999999999995E-3</v>
      </c>
      <c r="E58" s="103" t="s">
        <v>107</v>
      </c>
      <c r="F58" s="112">
        <v>3944</v>
      </c>
      <c r="G58" s="8" t="s">
        <v>228</v>
      </c>
      <c r="H58" s="101">
        <v>43101</v>
      </c>
      <c r="I58" s="103" t="s">
        <v>102</v>
      </c>
      <c r="J58" s="52">
        <v>0</v>
      </c>
      <c r="K58" s="52">
        <v>0</v>
      </c>
      <c r="L58" s="52">
        <v>0</v>
      </c>
      <c r="M58" s="112">
        <v>3944</v>
      </c>
      <c r="N58" s="41">
        <v>0</v>
      </c>
      <c r="O58" s="113" t="s">
        <v>565</v>
      </c>
      <c r="P58" s="106"/>
      <c r="Q58" s="106"/>
      <c r="R58" s="193"/>
      <c r="S58" s="106"/>
      <c r="T58" s="230"/>
      <c r="U58" s="106"/>
    </row>
    <row r="59" spans="1:21" ht="255" hidden="1">
      <c r="A59" s="257"/>
      <c r="B59" s="304"/>
      <c r="C59" s="8" t="s">
        <v>229</v>
      </c>
      <c r="D59" s="111">
        <v>9.2499999999999995E-3</v>
      </c>
      <c r="E59" s="103" t="s">
        <v>107</v>
      </c>
      <c r="F59" s="112">
        <v>5</v>
      </c>
      <c r="G59" s="8" t="s">
        <v>230</v>
      </c>
      <c r="H59" s="101">
        <v>43101</v>
      </c>
      <c r="I59" s="103" t="s">
        <v>102</v>
      </c>
      <c r="J59" s="52">
        <v>0</v>
      </c>
      <c r="K59" s="52">
        <v>0</v>
      </c>
      <c r="L59" s="52">
        <v>0</v>
      </c>
      <c r="M59" s="112">
        <v>5</v>
      </c>
      <c r="N59" s="41">
        <v>0</v>
      </c>
      <c r="O59" s="113" t="s">
        <v>566</v>
      </c>
      <c r="P59" s="106"/>
      <c r="Q59" s="106"/>
      <c r="R59" s="193"/>
      <c r="S59" s="106"/>
      <c r="T59" s="230"/>
      <c r="U59" s="106"/>
    </row>
    <row r="60" spans="1:21" ht="102" hidden="1">
      <c r="A60" s="257"/>
      <c r="B60" s="304"/>
      <c r="C60" s="8" t="s">
        <v>231</v>
      </c>
      <c r="D60" s="111">
        <v>9.2499999999999995E-3</v>
      </c>
      <c r="E60" s="103" t="s">
        <v>107</v>
      </c>
      <c r="F60" s="112">
        <v>16574</v>
      </c>
      <c r="G60" s="8" t="s">
        <v>232</v>
      </c>
      <c r="H60" s="101">
        <v>43101</v>
      </c>
      <c r="I60" s="103" t="s">
        <v>102</v>
      </c>
      <c r="J60" s="52">
        <v>0</v>
      </c>
      <c r="K60" s="52">
        <v>0</v>
      </c>
      <c r="L60" s="52">
        <v>0</v>
      </c>
      <c r="M60" s="112">
        <v>16574</v>
      </c>
      <c r="N60" s="41">
        <v>0.33335344515506216</v>
      </c>
      <c r="O60" s="113" t="s">
        <v>567</v>
      </c>
      <c r="P60" s="106"/>
      <c r="Q60" s="106"/>
      <c r="R60" s="193"/>
      <c r="S60" s="106"/>
      <c r="T60" s="230"/>
      <c r="U60" s="106"/>
    </row>
    <row r="61" spans="1:21" ht="178.5" hidden="1">
      <c r="A61" s="257"/>
      <c r="B61" s="304"/>
      <c r="C61" s="8" t="s">
        <v>233</v>
      </c>
      <c r="D61" s="111">
        <v>9.2499999999999995E-3</v>
      </c>
      <c r="E61" s="103" t="s">
        <v>107</v>
      </c>
      <c r="F61" s="112">
        <v>500</v>
      </c>
      <c r="G61" s="8" t="s">
        <v>234</v>
      </c>
      <c r="H61" s="101">
        <v>43101</v>
      </c>
      <c r="I61" s="103" t="s">
        <v>102</v>
      </c>
      <c r="J61" s="52">
        <v>0</v>
      </c>
      <c r="K61" s="52">
        <v>0</v>
      </c>
      <c r="L61" s="52">
        <v>0</v>
      </c>
      <c r="M61" s="112">
        <v>500</v>
      </c>
      <c r="N61" s="41">
        <v>0</v>
      </c>
      <c r="O61" s="113" t="s">
        <v>568</v>
      </c>
      <c r="P61" s="106"/>
      <c r="Q61" s="106"/>
      <c r="R61" s="193"/>
      <c r="S61" s="106"/>
      <c r="T61" s="230"/>
      <c r="U61" s="106"/>
    </row>
    <row r="62" spans="1:21" ht="140.25" hidden="1">
      <c r="A62" s="257"/>
      <c r="B62" s="304"/>
      <c r="C62" s="8" t="s">
        <v>235</v>
      </c>
      <c r="D62" s="111">
        <v>9.2499999999999995E-3</v>
      </c>
      <c r="E62" s="103" t="s">
        <v>107</v>
      </c>
      <c r="F62" s="112">
        <v>350</v>
      </c>
      <c r="G62" s="8" t="s">
        <v>236</v>
      </c>
      <c r="H62" s="101">
        <v>43101</v>
      </c>
      <c r="I62" s="103" t="s">
        <v>102</v>
      </c>
      <c r="J62" s="52">
        <v>0</v>
      </c>
      <c r="K62" s="52">
        <v>0</v>
      </c>
      <c r="L62" s="52">
        <v>0</v>
      </c>
      <c r="M62" s="112">
        <v>350</v>
      </c>
      <c r="N62" s="41">
        <v>0</v>
      </c>
      <c r="O62" s="113" t="s">
        <v>569</v>
      </c>
      <c r="P62" s="106"/>
      <c r="Q62" s="106"/>
      <c r="R62" s="193"/>
      <c r="S62" s="106"/>
      <c r="T62" s="230"/>
      <c r="U62" s="106"/>
    </row>
    <row r="63" spans="1:21" ht="126" hidden="1">
      <c r="A63" s="257"/>
      <c r="B63" s="304"/>
      <c r="C63" s="8" t="s">
        <v>237</v>
      </c>
      <c r="D63" s="111">
        <v>9.2499999999999995E-3</v>
      </c>
      <c r="E63" s="103" t="s">
        <v>107</v>
      </c>
      <c r="F63" s="112">
        <v>2805</v>
      </c>
      <c r="G63" s="8" t="s">
        <v>237</v>
      </c>
      <c r="H63" s="101">
        <v>43101</v>
      </c>
      <c r="I63" s="103" t="s">
        <v>102</v>
      </c>
      <c r="J63" s="52">
        <v>0</v>
      </c>
      <c r="K63" s="52">
        <v>0</v>
      </c>
      <c r="L63" s="52">
        <v>0</v>
      </c>
      <c r="M63" s="112">
        <v>2805</v>
      </c>
      <c r="N63" s="41">
        <v>1.1023172905525846</v>
      </c>
      <c r="O63" s="113" t="s">
        <v>570</v>
      </c>
      <c r="P63" s="106"/>
      <c r="Q63" s="106"/>
      <c r="R63" s="193"/>
      <c r="S63" s="106"/>
      <c r="T63" s="230"/>
      <c r="U63" s="106"/>
    </row>
    <row r="64" spans="1:21" ht="76.5" hidden="1">
      <c r="A64" s="257"/>
      <c r="B64" s="304"/>
      <c r="C64" s="8" t="s">
        <v>238</v>
      </c>
      <c r="D64" s="111">
        <v>9.2499999999999995E-3</v>
      </c>
      <c r="E64" s="103" t="s">
        <v>107</v>
      </c>
      <c r="F64" s="112">
        <v>78417</v>
      </c>
      <c r="G64" s="8" t="s">
        <v>239</v>
      </c>
      <c r="H64" s="101">
        <v>43101</v>
      </c>
      <c r="I64" s="103" t="s">
        <v>102</v>
      </c>
      <c r="J64" s="52">
        <v>0</v>
      </c>
      <c r="K64" s="52">
        <v>0</v>
      </c>
      <c r="L64" s="52">
        <v>0</v>
      </c>
      <c r="M64" s="112">
        <v>78417</v>
      </c>
      <c r="N64" s="41">
        <v>0.8399454199982147</v>
      </c>
      <c r="O64" s="113" t="s">
        <v>571</v>
      </c>
      <c r="P64" s="106"/>
      <c r="Q64" s="106"/>
      <c r="R64" s="193"/>
      <c r="S64" s="106"/>
      <c r="T64" s="230"/>
      <c r="U64" s="106"/>
    </row>
    <row r="65" spans="1:22" ht="78.75" hidden="1">
      <c r="A65" s="257"/>
      <c r="B65" s="304"/>
      <c r="C65" s="8" t="s">
        <v>240</v>
      </c>
      <c r="D65" s="111">
        <v>9.2499999999999995E-3</v>
      </c>
      <c r="E65" s="103" t="s">
        <v>107</v>
      </c>
      <c r="F65" s="112">
        <v>6422</v>
      </c>
      <c r="G65" s="8" t="s">
        <v>241</v>
      </c>
      <c r="H65" s="101">
        <v>43101</v>
      </c>
      <c r="I65" s="103" t="s">
        <v>102</v>
      </c>
      <c r="J65" s="52">
        <v>0</v>
      </c>
      <c r="K65" s="52">
        <v>0</v>
      </c>
      <c r="L65" s="52">
        <v>0</v>
      </c>
      <c r="M65" s="112">
        <v>6422</v>
      </c>
      <c r="N65" s="41">
        <v>0.10541887262535035</v>
      </c>
      <c r="O65" s="113" t="s">
        <v>572</v>
      </c>
      <c r="P65" s="106"/>
      <c r="Q65" s="106"/>
      <c r="R65" s="193"/>
      <c r="S65" s="106"/>
      <c r="T65" s="230"/>
      <c r="U65" s="106"/>
    </row>
    <row r="66" spans="1:22" ht="110.25" hidden="1">
      <c r="A66" s="257"/>
      <c r="B66" s="304"/>
      <c r="C66" s="8" t="s">
        <v>242</v>
      </c>
      <c r="D66" s="111">
        <v>9.2499999999999995E-3</v>
      </c>
      <c r="E66" s="103" t="s">
        <v>107</v>
      </c>
      <c r="F66" s="112">
        <v>1</v>
      </c>
      <c r="G66" s="8" t="s">
        <v>243</v>
      </c>
      <c r="H66" s="101">
        <v>43101</v>
      </c>
      <c r="I66" s="103" t="s">
        <v>102</v>
      </c>
      <c r="J66" s="52">
        <v>0</v>
      </c>
      <c r="K66" s="52">
        <v>0</v>
      </c>
      <c r="L66" s="52">
        <v>0</v>
      </c>
      <c r="M66" s="112">
        <v>1</v>
      </c>
      <c r="N66" s="41">
        <v>0</v>
      </c>
      <c r="O66" s="113" t="s">
        <v>573</v>
      </c>
      <c r="P66" s="106"/>
      <c r="Q66" s="106"/>
      <c r="R66" s="193"/>
      <c r="S66" s="106"/>
      <c r="T66" s="230"/>
      <c r="U66" s="106"/>
    </row>
    <row r="67" spans="1:22" ht="157.5" hidden="1">
      <c r="A67" s="257"/>
      <c r="B67" s="304"/>
      <c r="C67" s="8" t="s">
        <v>244</v>
      </c>
      <c r="D67" s="111">
        <v>9.2499999999999995E-3</v>
      </c>
      <c r="E67" s="103" t="s">
        <v>107</v>
      </c>
      <c r="F67" s="112">
        <v>2</v>
      </c>
      <c r="G67" s="8" t="s">
        <v>245</v>
      </c>
      <c r="H67" s="101">
        <v>43101</v>
      </c>
      <c r="I67" s="103" t="s">
        <v>102</v>
      </c>
      <c r="J67" s="52">
        <v>0</v>
      </c>
      <c r="K67" s="52">
        <v>0</v>
      </c>
      <c r="L67" s="52">
        <v>0</v>
      </c>
      <c r="M67" s="112">
        <v>2</v>
      </c>
      <c r="N67" s="41">
        <v>0</v>
      </c>
      <c r="O67" s="113"/>
      <c r="P67" s="106"/>
      <c r="Q67" s="106"/>
      <c r="R67" s="193"/>
      <c r="S67" s="106"/>
      <c r="T67" s="230"/>
      <c r="U67" s="106"/>
    </row>
    <row r="68" spans="1:22" ht="102" hidden="1">
      <c r="A68" s="257"/>
      <c r="B68" s="304"/>
      <c r="C68" s="8" t="s">
        <v>246</v>
      </c>
      <c r="D68" s="111">
        <v>9.2499999999999995E-3</v>
      </c>
      <c r="E68" s="103" t="s">
        <v>107</v>
      </c>
      <c r="F68" s="112">
        <v>20</v>
      </c>
      <c r="G68" s="8" t="s">
        <v>246</v>
      </c>
      <c r="H68" s="101">
        <v>43101</v>
      </c>
      <c r="I68" s="103" t="s">
        <v>102</v>
      </c>
      <c r="J68" s="52">
        <v>0</v>
      </c>
      <c r="K68" s="52">
        <v>0</v>
      </c>
      <c r="L68" s="52">
        <v>0</v>
      </c>
      <c r="M68" s="112">
        <v>20</v>
      </c>
      <c r="N68" s="41">
        <v>0</v>
      </c>
      <c r="O68" s="113" t="s">
        <v>574</v>
      </c>
      <c r="P68" s="106"/>
      <c r="Q68" s="106"/>
      <c r="R68" s="193"/>
      <c r="S68" s="106"/>
      <c r="T68" s="230"/>
      <c r="U68" s="106"/>
    </row>
    <row r="69" spans="1:22" ht="283.5" hidden="1">
      <c r="A69" s="257"/>
      <c r="B69" s="304"/>
      <c r="C69" s="8" t="s">
        <v>247</v>
      </c>
      <c r="D69" s="111">
        <v>9.2499999999999995E-3</v>
      </c>
      <c r="E69" s="103" t="s">
        <v>101</v>
      </c>
      <c r="F69" s="111">
        <v>1</v>
      </c>
      <c r="G69" s="8" t="s">
        <v>247</v>
      </c>
      <c r="H69" s="101">
        <v>43101</v>
      </c>
      <c r="I69" s="103" t="s">
        <v>102</v>
      </c>
      <c r="J69" s="52">
        <v>0</v>
      </c>
      <c r="K69" s="52">
        <v>0</v>
      </c>
      <c r="L69" s="52">
        <v>0</v>
      </c>
      <c r="M69" s="115">
        <v>1</v>
      </c>
      <c r="N69" s="41">
        <v>0.9365</v>
      </c>
      <c r="O69" s="113" t="s">
        <v>575</v>
      </c>
      <c r="P69" s="106"/>
      <c r="Q69" s="106"/>
      <c r="R69" s="193"/>
      <c r="S69" s="106"/>
      <c r="T69" s="230"/>
      <c r="U69" s="106"/>
    </row>
    <row r="70" spans="1:22" ht="89.25" hidden="1">
      <c r="A70" s="257"/>
      <c r="B70" s="304"/>
      <c r="C70" s="8" t="s">
        <v>248</v>
      </c>
      <c r="D70" s="111">
        <v>9.2499999999999995E-3</v>
      </c>
      <c r="E70" s="103" t="s">
        <v>107</v>
      </c>
      <c r="F70" s="112">
        <v>12855</v>
      </c>
      <c r="G70" s="8" t="s">
        <v>249</v>
      </c>
      <c r="H70" s="101">
        <v>43101</v>
      </c>
      <c r="I70" s="103" t="s">
        <v>102</v>
      </c>
      <c r="J70" s="52">
        <v>0</v>
      </c>
      <c r="K70" s="52">
        <v>0</v>
      </c>
      <c r="L70" s="52">
        <v>0</v>
      </c>
      <c r="M70" s="112">
        <v>12855</v>
      </c>
      <c r="N70" s="41">
        <v>0.24644107351225203</v>
      </c>
      <c r="O70" s="113" t="s">
        <v>576</v>
      </c>
      <c r="P70" s="106"/>
      <c r="Q70" s="106"/>
      <c r="R70" s="193"/>
      <c r="S70" s="106"/>
      <c r="T70" s="230"/>
      <c r="U70" s="106"/>
    </row>
    <row r="71" spans="1:22" ht="409.5" hidden="1">
      <c r="A71" s="257"/>
      <c r="B71" s="304"/>
      <c r="C71" s="8" t="s">
        <v>250</v>
      </c>
      <c r="D71" s="111">
        <v>9.2499999999999995E-3</v>
      </c>
      <c r="E71" s="103" t="s">
        <v>107</v>
      </c>
      <c r="F71" s="112">
        <v>95</v>
      </c>
      <c r="G71" s="8" t="s">
        <v>251</v>
      </c>
      <c r="H71" s="101">
        <v>43101</v>
      </c>
      <c r="I71" s="103" t="s">
        <v>102</v>
      </c>
      <c r="J71" s="52">
        <v>0</v>
      </c>
      <c r="K71" s="52">
        <v>0</v>
      </c>
      <c r="L71" s="52">
        <v>0</v>
      </c>
      <c r="M71" s="112">
        <v>95</v>
      </c>
      <c r="N71" s="41">
        <v>0.2</v>
      </c>
      <c r="O71" s="113" t="s">
        <v>915</v>
      </c>
      <c r="P71" s="106"/>
      <c r="Q71" s="106"/>
      <c r="R71" s="193"/>
      <c r="S71" s="106"/>
      <c r="T71" s="230"/>
      <c r="U71" s="106"/>
    </row>
    <row r="72" spans="1:22" ht="409.5" hidden="1">
      <c r="A72" s="257"/>
      <c r="B72" s="304"/>
      <c r="C72" s="8" t="s">
        <v>252</v>
      </c>
      <c r="D72" s="111">
        <v>9.2499999999999995E-3</v>
      </c>
      <c r="E72" s="103" t="s">
        <v>107</v>
      </c>
      <c r="F72" s="112">
        <v>100</v>
      </c>
      <c r="G72" s="8" t="s">
        <v>253</v>
      </c>
      <c r="H72" s="101">
        <v>43101</v>
      </c>
      <c r="I72" s="103" t="s">
        <v>102</v>
      </c>
      <c r="J72" s="52">
        <v>0</v>
      </c>
      <c r="K72" s="52">
        <v>0</v>
      </c>
      <c r="L72" s="52">
        <v>0</v>
      </c>
      <c r="M72" s="112">
        <v>100</v>
      </c>
      <c r="N72" s="41">
        <v>0.25</v>
      </c>
      <c r="O72" s="113" t="s">
        <v>577</v>
      </c>
      <c r="P72" s="106"/>
      <c r="Q72" s="106"/>
      <c r="R72" s="193"/>
      <c r="S72" s="106"/>
      <c r="T72" s="230"/>
      <c r="U72" s="106"/>
    </row>
    <row r="73" spans="1:22" ht="189" hidden="1">
      <c r="A73" s="257"/>
      <c r="B73" s="304"/>
      <c r="C73" s="8" t="s">
        <v>254</v>
      </c>
      <c r="D73" s="111">
        <v>9.2499999999999995E-3</v>
      </c>
      <c r="E73" s="103" t="s">
        <v>107</v>
      </c>
      <c r="F73" s="112">
        <v>132384</v>
      </c>
      <c r="G73" s="8" t="s">
        <v>255</v>
      </c>
      <c r="H73" s="101">
        <v>43101</v>
      </c>
      <c r="I73" s="103" t="s">
        <v>102</v>
      </c>
      <c r="J73" s="52">
        <v>0</v>
      </c>
      <c r="K73" s="52">
        <v>0</v>
      </c>
      <c r="L73" s="52">
        <v>0</v>
      </c>
      <c r="M73" s="112">
        <v>132384</v>
      </c>
      <c r="N73" s="41">
        <v>0.33930837563451777</v>
      </c>
      <c r="O73" s="113" t="s">
        <v>578</v>
      </c>
      <c r="P73" s="106"/>
      <c r="Q73" s="106"/>
      <c r="R73" s="193"/>
      <c r="S73" s="106"/>
      <c r="T73" s="230"/>
      <c r="U73" s="106"/>
    </row>
    <row r="74" spans="1:22" ht="127.5" hidden="1">
      <c r="A74" s="257"/>
      <c r="B74" s="304"/>
      <c r="C74" s="8" t="s">
        <v>256</v>
      </c>
      <c r="D74" s="111">
        <v>9.2499999999999995E-3</v>
      </c>
      <c r="E74" s="103" t="s">
        <v>107</v>
      </c>
      <c r="F74" s="112">
        <v>20000</v>
      </c>
      <c r="G74" s="8" t="s">
        <v>257</v>
      </c>
      <c r="H74" s="101">
        <v>43101</v>
      </c>
      <c r="I74" s="103" t="s">
        <v>102</v>
      </c>
      <c r="J74" s="52">
        <v>0</v>
      </c>
      <c r="K74" s="52">
        <v>0</v>
      </c>
      <c r="L74" s="52">
        <v>0</v>
      </c>
      <c r="M74" s="112">
        <v>20000</v>
      </c>
      <c r="N74" s="41">
        <v>7.9000000000000008E-3</v>
      </c>
      <c r="O74" s="113" t="s">
        <v>579</v>
      </c>
      <c r="P74" s="106"/>
      <c r="Q74" s="106"/>
      <c r="R74" s="193"/>
      <c r="S74" s="106"/>
      <c r="T74" s="230"/>
      <c r="U74" s="106"/>
    </row>
    <row r="75" spans="1:22" ht="126" hidden="1">
      <c r="A75" s="257"/>
      <c r="B75" s="304"/>
      <c r="C75" s="8" t="s">
        <v>258</v>
      </c>
      <c r="D75" s="111">
        <v>9.2499999999999995E-3</v>
      </c>
      <c r="E75" s="103" t="s">
        <v>107</v>
      </c>
      <c r="F75" s="112">
        <v>50</v>
      </c>
      <c r="G75" s="8" t="s">
        <v>259</v>
      </c>
      <c r="H75" s="101">
        <v>43101</v>
      </c>
      <c r="I75" s="103" t="s">
        <v>102</v>
      </c>
      <c r="J75" s="52">
        <v>0</v>
      </c>
      <c r="K75" s="52">
        <v>0</v>
      </c>
      <c r="L75" s="52">
        <v>0</v>
      </c>
      <c r="M75" s="112">
        <v>50</v>
      </c>
      <c r="N75" s="41">
        <v>0</v>
      </c>
      <c r="O75" s="113" t="s">
        <v>573</v>
      </c>
      <c r="P75" s="106"/>
      <c r="Q75" s="106"/>
      <c r="R75" s="193"/>
      <c r="S75" s="106"/>
      <c r="T75" s="230"/>
      <c r="U75" s="106"/>
    </row>
    <row r="76" spans="1:22" ht="318.75" hidden="1">
      <c r="A76" s="257"/>
      <c r="B76" s="304"/>
      <c r="C76" s="8" t="s">
        <v>260</v>
      </c>
      <c r="D76" s="111">
        <v>9.2499999999999995E-3</v>
      </c>
      <c r="E76" s="103" t="s">
        <v>107</v>
      </c>
      <c r="F76" s="112">
        <v>8100</v>
      </c>
      <c r="G76" s="8" t="s">
        <v>261</v>
      </c>
      <c r="H76" s="101">
        <v>43101</v>
      </c>
      <c r="I76" s="103" t="s">
        <v>102</v>
      </c>
      <c r="J76" s="52">
        <v>0</v>
      </c>
      <c r="K76" s="52">
        <v>0</v>
      </c>
      <c r="L76" s="52">
        <v>0</v>
      </c>
      <c r="M76" s="112">
        <v>8100</v>
      </c>
      <c r="N76" s="41">
        <v>0.71234567901234569</v>
      </c>
      <c r="O76" s="113" t="s">
        <v>580</v>
      </c>
      <c r="P76" s="106"/>
      <c r="Q76" s="106"/>
      <c r="R76" s="193"/>
      <c r="S76" s="106"/>
      <c r="T76" s="230"/>
      <c r="U76" s="106"/>
    </row>
    <row r="77" spans="1:22" hidden="1">
      <c r="A77" s="75"/>
      <c r="B77" s="75"/>
      <c r="C77" s="75"/>
      <c r="D77" s="76">
        <f>SUM(D23:D76)</f>
        <v>0.49949999999999956</v>
      </c>
      <c r="E77" s="75"/>
      <c r="F77" s="57"/>
      <c r="G77" s="75"/>
      <c r="H77" s="75"/>
      <c r="I77" s="75"/>
      <c r="J77" s="75"/>
      <c r="K77" s="75"/>
      <c r="L77" s="75"/>
      <c r="M77" s="75"/>
      <c r="N77" s="75"/>
      <c r="O77" s="71"/>
      <c r="P77" s="71"/>
      <c r="Q77" s="71"/>
      <c r="R77" s="193"/>
      <c r="S77" s="71"/>
      <c r="T77" s="230"/>
      <c r="U77" s="71"/>
      <c r="V77" s="71"/>
    </row>
    <row r="78" spans="1:22" ht="33.75" hidden="1">
      <c r="A78" s="272" t="s">
        <v>493</v>
      </c>
      <c r="B78" s="272"/>
      <c r="C78" s="272"/>
      <c r="D78" s="272"/>
      <c r="E78" s="272"/>
      <c r="F78" s="272"/>
      <c r="G78" s="272"/>
      <c r="H78" s="272"/>
      <c r="I78" s="272"/>
      <c r="J78" s="272"/>
      <c r="K78" s="272"/>
      <c r="L78" s="272"/>
      <c r="M78" s="272"/>
      <c r="N78" s="272"/>
      <c r="O78" s="272"/>
      <c r="P78" s="272"/>
      <c r="Q78" s="272"/>
      <c r="R78" s="272"/>
      <c r="S78" s="272"/>
      <c r="T78" s="272"/>
      <c r="U78" s="272"/>
      <c r="V78" s="272"/>
    </row>
    <row r="79" spans="1:22" ht="18.75" hidden="1">
      <c r="A79" s="270" t="s">
        <v>99</v>
      </c>
      <c r="B79" s="270" t="s">
        <v>74</v>
      </c>
      <c r="C79" s="270" t="s">
        <v>65</v>
      </c>
      <c r="D79" s="270" t="s">
        <v>66</v>
      </c>
      <c r="E79" s="270" t="s">
        <v>67</v>
      </c>
      <c r="F79" s="271" t="s">
        <v>68</v>
      </c>
      <c r="G79" s="270" t="s">
        <v>69</v>
      </c>
      <c r="H79" s="277" t="s">
        <v>70</v>
      </c>
      <c r="I79" s="277"/>
      <c r="J79" s="277" t="s">
        <v>79</v>
      </c>
      <c r="K79" s="277"/>
      <c r="L79" s="277"/>
      <c r="M79" s="277"/>
      <c r="N79" s="265" t="s">
        <v>490</v>
      </c>
      <c r="O79" s="265"/>
      <c r="P79" s="265"/>
      <c r="Q79" s="265"/>
      <c r="R79" s="265"/>
      <c r="S79" s="265"/>
      <c r="T79" s="265"/>
      <c r="U79" s="265"/>
    </row>
    <row r="80" spans="1:22" ht="15.75" hidden="1">
      <c r="A80" s="270"/>
      <c r="B80" s="270"/>
      <c r="C80" s="270"/>
      <c r="D80" s="270"/>
      <c r="E80" s="270"/>
      <c r="F80" s="271"/>
      <c r="G80" s="270"/>
      <c r="H80" s="276" t="s">
        <v>71</v>
      </c>
      <c r="I80" s="276" t="s">
        <v>176</v>
      </c>
      <c r="J80" s="14" t="s">
        <v>75</v>
      </c>
      <c r="K80" s="14" t="s">
        <v>76</v>
      </c>
      <c r="L80" s="14" t="s">
        <v>77</v>
      </c>
      <c r="M80" s="14" t="s">
        <v>78</v>
      </c>
      <c r="N80" s="266" t="s">
        <v>75</v>
      </c>
      <c r="O80" s="266"/>
      <c r="P80" s="266" t="s">
        <v>76</v>
      </c>
      <c r="Q80" s="266"/>
      <c r="R80" s="266" t="s">
        <v>77</v>
      </c>
      <c r="S80" s="266"/>
      <c r="T80" s="266" t="s">
        <v>78</v>
      </c>
      <c r="U80" s="266"/>
    </row>
    <row r="81" spans="1:22" ht="31.5" hidden="1">
      <c r="A81" s="270"/>
      <c r="B81" s="270"/>
      <c r="C81" s="270"/>
      <c r="D81" s="270"/>
      <c r="E81" s="270"/>
      <c r="F81" s="271"/>
      <c r="G81" s="270"/>
      <c r="H81" s="276"/>
      <c r="I81" s="276"/>
      <c r="J81" s="93" t="s">
        <v>64</v>
      </c>
      <c r="K81" s="53" t="s">
        <v>64</v>
      </c>
      <c r="L81" s="53" t="s">
        <v>64</v>
      </c>
      <c r="M81" s="53" t="s">
        <v>64</v>
      </c>
      <c r="N81" s="66" t="s">
        <v>492</v>
      </c>
      <c r="O81" s="66" t="s">
        <v>491</v>
      </c>
      <c r="P81" s="66" t="s">
        <v>492</v>
      </c>
      <c r="Q81" s="66" t="s">
        <v>491</v>
      </c>
      <c r="R81" s="163" t="s">
        <v>492</v>
      </c>
      <c r="S81" s="66" t="s">
        <v>491</v>
      </c>
      <c r="T81" s="66" t="s">
        <v>492</v>
      </c>
      <c r="U81" s="66" t="s">
        <v>491</v>
      </c>
    </row>
    <row r="82" spans="1:22" ht="33.75" hidden="1">
      <c r="A82" s="272" t="s">
        <v>262</v>
      </c>
      <c r="B82" s="272"/>
      <c r="C82" s="272"/>
      <c r="D82" s="272"/>
      <c r="E82" s="272"/>
      <c r="F82" s="272"/>
      <c r="G82" s="272"/>
      <c r="H82" s="272"/>
      <c r="I82" s="272"/>
      <c r="J82" s="272"/>
      <c r="K82" s="272"/>
      <c r="L82" s="272"/>
      <c r="M82" s="272"/>
      <c r="N82" s="272"/>
      <c r="O82" s="272"/>
      <c r="P82" s="272"/>
      <c r="Q82" s="272"/>
      <c r="R82" s="272"/>
      <c r="S82" s="272"/>
      <c r="T82" s="272"/>
      <c r="U82" s="272"/>
      <c r="V82" s="272"/>
    </row>
    <row r="83" spans="1:22" ht="25.5" hidden="1">
      <c r="A83" s="305" t="s">
        <v>178</v>
      </c>
      <c r="B83" s="291" t="s">
        <v>263</v>
      </c>
      <c r="C83" s="281" t="s">
        <v>264</v>
      </c>
      <c r="D83" s="278">
        <v>2.2700000000000001E-2</v>
      </c>
      <c r="E83" s="278" t="s">
        <v>107</v>
      </c>
      <c r="F83" s="279">
        <v>590</v>
      </c>
      <c r="G83" s="54" t="s">
        <v>265</v>
      </c>
      <c r="H83" s="306">
        <v>43101</v>
      </c>
      <c r="I83" s="306" t="s">
        <v>102</v>
      </c>
      <c r="J83" s="278"/>
      <c r="K83" s="278"/>
      <c r="L83" s="278"/>
      <c r="M83" s="279">
        <v>590</v>
      </c>
      <c r="N83" s="282">
        <f>400/M83</f>
        <v>0.67796610169491522</v>
      </c>
      <c r="O83" s="280" t="s">
        <v>562</v>
      </c>
      <c r="P83" s="278"/>
      <c r="Q83" s="279"/>
      <c r="R83" s="280"/>
      <c r="S83" s="278"/>
      <c r="T83" s="278"/>
      <c r="U83" s="279"/>
    </row>
    <row r="84" spans="1:22" ht="25.5" hidden="1">
      <c r="A84" s="305"/>
      <c r="B84" s="291"/>
      <c r="C84" s="281"/>
      <c r="D84" s="281"/>
      <c r="E84" s="281"/>
      <c r="F84" s="279"/>
      <c r="G84" s="54" t="s">
        <v>266</v>
      </c>
      <c r="H84" s="306"/>
      <c r="I84" s="306" t="s">
        <v>102</v>
      </c>
      <c r="J84" s="281"/>
      <c r="K84" s="281"/>
      <c r="L84" s="281"/>
      <c r="M84" s="279"/>
      <c r="N84" s="301"/>
      <c r="O84" s="283"/>
      <c r="P84" s="281"/>
      <c r="Q84" s="279"/>
      <c r="R84" s="283"/>
      <c r="S84" s="281"/>
      <c r="T84" s="281"/>
      <c r="U84" s="279"/>
    </row>
    <row r="85" spans="1:22" ht="25.5" hidden="1">
      <c r="A85" s="305"/>
      <c r="B85" s="291"/>
      <c r="C85" s="281"/>
      <c r="D85" s="281"/>
      <c r="E85" s="281"/>
      <c r="F85" s="279"/>
      <c r="G85" s="54" t="s">
        <v>267</v>
      </c>
      <c r="H85" s="306"/>
      <c r="I85" s="306" t="s">
        <v>102</v>
      </c>
      <c r="J85" s="281"/>
      <c r="K85" s="281"/>
      <c r="L85" s="281"/>
      <c r="M85" s="279"/>
      <c r="N85" s="301"/>
      <c r="O85" s="283"/>
      <c r="P85" s="281"/>
      <c r="Q85" s="279"/>
      <c r="R85" s="283"/>
      <c r="S85" s="281"/>
      <c r="T85" s="281"/>
      <c r="U85" s="279"/>
    </row>
    <row r="86" spans="1:22" hidden="1">
      <c r="A86" s="305"/>
      <c r="B86" s="291"/>
      <c r="C86" s="281"/>
      <c r="D86" s="281"/>
      <c r="E86" s="281"/>
      <c r="F86" s="279"/>
      <c r="G86" s="54" t="s">
        <v>268</v>
      </c>
      <c r="H86" s="306"/>
      <c r="I86" s="306" t="s">
        <v>102</v>
      </c>
      <c r="J86" s="281"/>
      <c r="K86" s="281"/>
      <c r="L86" s="281"/>
      <c r="M86" s="279"/>
      <c r="N86" s="301"/>
      <c r="O86" s="283"/>
      <c r="P86" s="281"/>
      <c r="Q86" s="279"/>
      <c r="R86" s="283"/>
      <c r="S86" s="281"/>
      <c r="T86" s="281"/>
      <c r="U86" s="279"/>
    </row>
    <row r="87" spans="1:22" ht="127.5" hidden="1">
      <c r="A87" s="305"/>
      <c r="B87" s="54" t="s">
        <v>269</v>
      </c>
      <c r="C87" s="55" t="s">
        <v>270</v>
      </c>
      <c r="D87" s="56">
        <v>2.2700000000000001E-2</v>
      </c>
      <c r="E87" s="55" t="s">
        <v>107</v>
      </c>
      <c r="F87" s="57">
        <v>20000</v>
      </c>
      <c r="G87" s="54" t="s">
        <v>271</v>
      </c>
      <c r="H87" s="21">
        <v>43101</v>
      </c>
      <c r="I87" s="21" t="s">
        <v>102</v>
      </c>
      <c r="J87" s="102"/>
      <c r="K87" s="56"/>
      <c r="L87" s="56"/>
      <c r="M87" s="57">
        <v>20000</v>
      </c>
      <c r="N87" s="116">
        <f>158/M87</f>
        <v>7.9000000000000008E-3</v>
      </c>
      <c r="O87" s="117" t="s">
        <v>579</v>
      </c>
      <c r="P87" s="56"/>
      <c r="Q87" s="57"/>
      <c r="R87" s="186"/>
      <c r="S87" s="56"/>
      <c r="T87" s="206"/>
      <c r="U87" s="57"/>
    </row>
    <row r="88" spans="1:22" ht="140.25" hidden="1">
      <c r="A88" s="305"/>
      <c r="B88" s="54" t="s">
        <v>272</v>
      </c>
      <c r="C88" s="55" t="s">
        <v>273</v>
      </c>
      <c r="D88" s="56">
        <v>2.2700000000000001E-2</v>
      </c>
      <c r="E88" s="55" t="s">
        <v>107</v>
      </c>
      <c r="F88" s="57">
        <v>132384</v>
      </c>
      <c r="G88" s="54" t="s">
        <v>274</v>
      </c>
      <c r="H88" s="21">
        <v>43101</v>
      </c>
      <c r="I88" s="21" t="s">
        <v>102</v>
      </c>
      <c r="J88" s="102"/>
      <c r="K88" s="56"/>
      <c r="L88" s="56"/>
      <c r="M88" s="57">
        <v>132384</v>
      </c>
      <c r="N88" s="116">
        <f>44919/M88</f>
        <v>0.33930837563451777</v>
      </c>
      <c r="O88" s="117" t="s">
        <v>581</v>
      </c>
      <c r="P88" s="56"/>
      <c r="Q88" s="57"/>
      <c r="R88" s="186"/>
      <c r="S88" s="56"/>
      <c r="T88" s="206"/>
      <c r="U88" s="57"/>
    </row>
    <row r="89" spans="1:22" hidden="1">
      <c r="A89" s="305"/>
      <c r="B89" s="291" t="s">
        <v>275</v>
      </c>
      <c r="C89" s="281" t="s">
        <v>276</v>
      </c>
      <c r="D89" s="278">
        <v>2.2700000000000001E-2</v>
      </c>
      <c r="E89" s="281" t="s">
        <v>107</v>
      </c>
      <c r="F89" s="279">
        <v>10</v>
      </c>
      <c r="G89" s="54" t="s">
        <v>277</v>
      </c>
      <c r="H89" s="306">
        <v>43101</v>
      </c>
      <c r="I89" s="306" t="s">
        <v>102</v>
      </c>
      <c r="J89" s="278"/>
      <c r="K89" s="278"/>
      <c r="L89" s="278"/>
      <c r="M89" s="279">
        <v>10</v>
      </c>
      <c r="N89" s="282">
        <v>0</v>
      </c>
      <c r="O89" s="280" t="s">
        <v>582</v>
      </c>
      <c r="P89" s="278"/>
      <c r="Q89" s="279"/>
      <c r="R89" s="280"/>
      <c r="S89" s="278"/>
      <c r="T89" s="278"/>
      <c r="U89" s="279"/>
    </row>
    <row r="90" spans="1:22" hidden="1">
      <c r="A90" s="305"/>
      <c r="B90" s="291"/>
      <c r="C90" s="281"/>
      <c r="D90" s="278"/>
      <c r="E90" s="281"/>
      <c r="F90" s="279"/>
      <c r="G90" s="54" t="s">
        <v>278</v>
      </c>
      <c r="H90" s="306"/>
      <c r="I90" s="306" t="s">
        <v>102</v>
      </c>
      <c r="J90" s="278"/>
      <c r="K90" s="278"/>
      <c r="L90" s="278"/>
      <c r="M90" s="279"/>
      <c r="N90" s="282"/>
      <c r="O90" s="280"/>
      <c r="P90" s="278"/>
      <c r="Q90" s="279"/>
      <c r="R90" s="280"/>
      <c r="S90" s="278"/>
      <c r="T90" s="278"/>
      <c r="U90" s="279"/>
    </row>
    <row r="91" spans="1:22" ht="191.25" hidden="1">
      <c r="A91" s="305"/>
      <c r="B91" s="54" t="s">
        <v>279</v>
      </c>
      <c r="C91" s="54" t="s">
        <v>280</v>
      </c>
      <c r="D91" s="56">
        <v>2.2700000000000001E-2</v>
      </c>
      <c r="E91" s="55" t="s">
        <v>107</v>
      </c>
      <c r="F91" s="57">
        <v>3948</v>
      </c>
      <c r="G91" s="54" t="s">
        <v>280</v>
      </c>
      <c r="H91" s="21">
        <v>43101</v>
      </c>
      <c r="I91" s="21" t="s">
        <v>102</v>
      </c>
      <c r="J91" s="102"/>
      <c r="K91" s="56"/>
      <c r="L91" s="56"/>
      <c r="M91" s="57">
        <v>3948</v>
      </c>
      <c r="N91" s="116">
        <f>26/M91</f>
        <v>6.5856129685916923E-3</v>
      </c>
      <c r="O91" s="117" t="s">
        <v>561</v>
      </c>
      <c r="P91" s="56"/>
      <c r="Q91" s="57"/>
      <c r="R91" s="186"/>
      <c r="S91" s="56"/>
      <c r="T91" s="206"/>
      <c r="U91" s="57"/>
    </row>
    <row r="92" spans="1:22" ht="89.25" hidden="1">
      <c r="A92" s="305"/>
      <c r="B92" s="54" t="s">
        <v>281</v>
      </c>
      <c r="C92" s="55" t="s">
        <v>282</v>
      </c>
      <c r="D92" s="56">
        <v>2.2700000000000001E-2</v>
      </c>
      <c r="E92" s="55" t="s">
        <v>107</v>
      </c>
      <c r="F92" s="57">
        <v>12855</v>
      </c>
      <c r="G92" s="54" t="s">
        <v>283</v>
      </c>
      <c r="H92" s="21">
        <v>43101</v>
      </c>
      <c r="I92" s="21" t="s">
        <v>102</v>
      </c>
      <c r="J92" s="102"/>
      <c r="K92" s="56"/>
      <c r="L92" s="56"/>
      <c r="M92" s="57">
        <v>12855</v>
      </c>
      <c r="N92" s="116">
        <f>3168/M92</f>
        <v>0.24644107351225203</v>
      </c>
      <c r="O92" s="117" t="s">
        <v>576</v>
      </c>
      <c r="P92" s="56"/>
      <c r="Q92" s="57"/>
      <c r="R92" s="186"/>
      <c r="S92" s="56"/>
      <c r="T92" s="206"/>
      <c r="U92" s="57"/>
    </row>
    <row r="93" spans="1:22" ht="229.5" hidden="1">
      <c r="A93" s="305"/>
      <c r="B93" s="54" t="s">
        <v>284</v>
      </c>
      <c r="C93" s="54" t="s">
        <v>280</v>
      </c>
      <c r="D93" s="56">
        <v>2.2700000000000001E-2</v>
      </c>
      <c r="E93" s="55" t="s">
        <v>107</v>
      </c>
      <c r="F93" s="57">
        <v>3944</v>
      </c>
      <c r="G93" s="54" t="s">
        <v>285</v>
      </c>
      <c r="H93" s="21">
        <v>43101</v>
      </c>
      <c r="I93" s="21" t="s">
        <v>102</v>
      </c>
      <c r="J93" s="102"/>
      <c r="K93" s="56"/>
      <c r="L93" s="56"/>
      <c r="M93" s="57">
        <v>3944</v>
      </c>
      <c r="N93" s="116">
        <v>0</v>
      </c>
      <c r="O93" s="117" t="s">
        <v>565</v>
      </c>
      <c r="P93" s="56"/>
      <c r="Q93" s="57"/>
      <c r="R93" s="186"/>
      <c r="S93" s="56"/>
      <c r="T93" s="206"/>
      <c r="U93" s="57"/>
    </row>
    <row r="94" spans="1:22" ht="102" hidden="1">
      <c r="A94" s="305"/>
      <c r="B94" s="54" t="s">
        <v>286</v>
      </c>
      <c r="C94" s="55" t="s">
        <v>282</v>
      </c>
      <c r="D94" s="56">
        <v>2.2700000000000001E-2</v>
      </c>
      <c r="E94" s="55" t="s">
        <v>107</v>
      </c>
      <c r="F94" s="57">
        <v>16574</v>
      </c>
      <c r="G94" s="54" t="s">
        <v>287</v>
      </c>
      <c r="H94" s="21">
        <v>43101</v>
      </c>
      <c r="I94" s="21" t="s">
        <v>102</v>
      </c>
      <c r="J94" s="102"/>
      <c r="K94" s="56"/>
      <c r="L94" s="56"/>
      <c r="M94" s="57">
        <v>16574</v>
      </c>
      <c r="N94" s="116">
        <f>5525/M94</f>
        <v>0.33335344515506216</v>
      </c>
      <c r="O94" s="117" t="s">
        <v>567</v>
      </c>
      <c r="P94" s="56"/>
      <c r="Q94" s="57"/>
      <c r="R94" s="186"/>
      <c r="S94" s="56"/>
      <c r="T94" s="206"/>
      <c r="U94" s="57"/>
    </row>
    <row r="95" spans="1:22" hidden="1">
      <c r="A95" s="305"/>
      <c r="B95" s="291" t="s">
        <v>288</v>
      </c>
      <c r="C95" s="291" t="s">
        <v>280</v>
      </c>
      <c r="D95" s="278">
        <v>2.2700000000000001E-2</v>
      </c>
      <c r="E95" s="281" t="s">
        <v>107</v>
      </c>
      <c r="F95" s="279">
        <v>5</v>
      </c>
      <c r="G95" s="54" t="s">
        <v>285</v>
      </c>
      <c r="H95" s="306">
        <v>43101</v>
      </c>
      <c r="I95" s="306" t="s">
        <v>102</v>
      </c>
      <c r="J95" s="278"/>
      <c r="K95" s="278"/>
      <c r="L95" s="278"/>
      <c r="M95" s="279">
        <v>5</v>
      </c>
      <c r="N95" s="282">
        <v>0</v>
      </c>
      <c r="O95" s="280" t="s">
        <v>566</v>
      </c>
      <c r="P95" s="278"/>
      <c r="Q95" s="279"/>
      <c r="R95" s="280"/>
      <c r="S95" s="278"/>
      <c r="T95" s="278"/>
      <c r="U95" s="279"/>
    </row>
    <row r="96" spans="1:22" hidden="1">
      <c r="A96" s="305"/>
      <c r="B96" s="291"/>
      <c r="C96" s="291"/>
      <c r="D96" s="278"/>
      <c r="E96" s="291"/>
      <c r="F96" s="279"/>
      <c r="G96" s="54" t="s">
        <v>268</v>
      </c>
      <c r="H96" s="306"/>
      <c r="I96" s="306" t="s">
        <v>102</v>
      </c>
      <c r="J96" s="278"/>
      <c r="K96" s="278"/>
      <c r="L96" s="278"/>
      <c r="M96" s="279"/>
      <c r="N96" s="282"/>
      <c r="O96" s="280"/>
      <c r="P96" s="278"/>
      <c r="Q96" s="279"/>
      <c r="R96" s="280"/>
      <c r="S96" s="278"/>
      <c r="T96" s="278"/>
      <c r="U96" s="279"/>
    </row>
    <row r="97" spans="1:21" ht="63.75" hidden="1">
      <c r="A97" s="305"/>
      <c r="B97" s="54" t="s">
        <v>289</v>
      </c>
      <c r="C97" s="55" t="s">
        <v>290</v>
      </c>
      <c r="D97" s="56">
        <v>2.2700000000000001E-2</v>
      </c>
      <c r="E97" s="55" t="s">
        <v>107</v>
      </c>
      <c r="F97" s="57">
        <v>13161</v>
      </c>
      <c r="G97" s="54" t="s">
        <v>291</v>
      </c>
      <c r="H97" s="21">
        <v>43101</v>
      </c>
      <c r="I97" s="21" t="s">
        <v>102</v>
      </c>
      <c r="J97" s="102"/>
      <c r="K97" s="56"/>
      <c r="L97" s="56"/>
      <c r="M97" s="57">
        <v>13161</v>
      </c>
      <c r="N97" s="118">
        <f>801/M97</f>
        <v>6.0861636653749718E-2</v>
      </c>
      <c r="O97" s="117" t="s">
        <v>583</v>
      </c>
      <c r="P97" s="56"/>
      <c r="Q97" s="57"/>
      <c r="R97" s="186"/>
      <c r="S97" s="56"/>
      <c r="T97" s="206"/>
      <c r="U97" s="57"/>
    </row>
    <row r="98" spans="1:21" hidden="1">
      <c r="A98" s="305"/>
      <c r="B98" s="291" t="s">
        <v>292</v>
      </c>
      <c r="C98" s="281" t="s">
        <v>270</v>
      </c>
      <c r="D98" s="278">
        <v>2.2700000000000001E-2</v>
      </c>
      <c r="E98" s="281" t="s">
        <v>107</v>
      </c>
      <c r="F98" s="279">
        <v>783</v>
      </c>
      <c r="G98" s="54" t="s">
        <v>271</v>
      </c>
      <c r="H98" s="306">
        <v>43101</v>
      </c>
      <c r="I98" s="306" t="s">
        <v>102</v>
      </c>
      <c r="J98" s="278"/>
      <c r="K98" s="278"/>
      <c r="L98" s="278"/>
      <c r="M98" s="279">
        <v>783</v>
      </c>
      <c r="N98" s="282">
        <v>0</v>
      </c>
      <c r="O98" s="280" t="s">
        <v>584</v>
      </c>
      <c r="P98" s="278"/>
      <c r="Q98" s="279"/>
      <c r="R98" s="280"/>
      <c r="S98" s="278"/>
      <c r="T98" s="278"/>
      <c r="U98" s="279"/>
    </row>
    <row r="99" spans="1:21" ht="25.5" hidden="1">
      <c r="A99" s="305"/>
      <c r="B99" s="291"/>
      <c r="C99" s="281"/>
      <c r="D99" s="278"/>
      <c r="E99" s="281"/>
      <c r="F99" s="279"/>
      <c r="G99" s="54" t="s">
        <v>293</v>
      </c>
      <c r="H99" s="306"/>
      <c r="I99" s="306" t="s">
        <v>102</v>
      </c>
      <c r="J99" s="278"/>
      <c r="K99" s="278"/>
      <c r="L99" s="278"/>
      <c r="M99" s="279"/>
      <c r="N99" s="282"/>
      <c r="O99" s="280"/>
      <c r="P99" s="278"/>
      <c r="Q99" s="279"/>
      <c r="R99" s="280"/>
      <c r="S99" s="278"/>
      <c r="T99" s="278"/>
      <c r="U99" s="279"/>
    </row>
    <row r="100" spans="1:21" hidden="1">
      <c r="A100" s="305"/>
      <c r="B100" s="291"/>
      <c r="C100" s="281"/>
      <c r="D100" s="278"/>
      <c r="E100" s="281"/>
      <c r="F100" s="279"/>
      <c r="G100" s="54" t="s">
        <v>294</v>
      </c>
      <c r="H100" s="306"/>
      <c r="I100" s="306" t="s">
        <v>102</v>
      </c>
      <c r="J100" s="278"/>
      <c r="K100" s="278"/>
      <c r="L100" s="278"/>
      <c r="M100" s="279"/>
      <c r="N100" s="282"/>
      <c r="O100" s="280"/>
      <c r="P100" s="278"/>
      <c r="Q100" s="279"/>
      <c r="R100" s="280"/>
      <c r="S100" s="278"/>
      <c r="T100" s="278"/>
      <c r="U100" s="279"/>
    </row>
    <row r="101" spans="1:21" ht="76.5" hidden="1">
      <c r="A101" s="305"/>
      <c r="B101" s="54" t="s">
        <v>295</v>
      </c>
      <c r="C101" s="55" t="s">
        <v>296</v>
      </c>
      <c r="D101" s="56">
        <v>2.2700000000000001E-2</v>
      </c>
      <c r="E101" s="55" t="s">
        <v>107</v>
      </c>
      <c r="F101" s="57">
        <v>3351</v>
      </c>
      <c r="G101" s="54" t="s">
        <v>297</v>
      </c>
      <c r="H101" s="21">
        <v>43101</v>
      </c>
      <c r="I101" s="21" t="s">
        <v>102</v>
      </c>
      <c r="J101" s="102"/>
      <c r="K101" s="56"/>
      <c r="L101" s="56"/>
      <c r="M101" s="57">
        <v>3351</v>
      </c>
      <c r="N101" s="116">
        <f>291/M101</f>
        <v>8.6839749328558632E-2</v>
      </c>
      <c r="O101" s="117" t="s">
        <v>585</v>
      </c>
      <c r="P101" s="56"/>
      <c r="Q101" s="57"/>
      <c r="R101" s="186"/>
      <c r="S101" s="56"/>
      <c r="T101" s="206"/>
      <c r="U101" s="57"/>
    </row>
    <row r="102" spans="1:21" hidden="1">
      <c r="A102" s="305"/>
      <c r="B102" s="291" t="s">
        <v>298</v>
      </c>
      <c r="C102" s="291" t="s">
        <v>299</v>
      </c>
      <c r="D102" s="278">
        <v>2.2700000000000001E-2</v>
      </c>
      <c r="E102" s="281" t="s">
        <v>107</v>
      </c>
      <c r="F102" s="279">
        <v>20</v>
      </c>
      <c r="G102" s="54" t="s">
        <v>299</v>
      </c>
      <c r="H102" s="306">
        <v>43101</v>
      </c>
      <c r="I102" s="306" t="s">
        <v>102</v>
      </c>
      <c r="J102" s="278"/>
      <c r="K102" s="278"/>
      <c r="L102" s="278"/>
      <c r="M102" s="279">
        <v>20</v>
      </c>
      <c r="N102" s="282">
        <v>0</v>
      </c>
      <c r="O102" s="280" t="s">
        <v>574</v>
      </c>
      <c r="P102" s="278"/>
      <c r="Q102" s="279"/>
      <c r="R102" s="280"/>
      <c r="S102" s="278"/>
      <c r="T102" s="278"/>
      <c r="U102" s="279"/>
    </row>
    <row r="103" spans="1:21" hidden="1">
      <c r="A103" s="305"/>
      <c r="B103" s="291"/>
      <c r="C103" s="291"/>
      <c r="D103" s="278"/>
      <c r="E103" s="291"/>
      <c r="F103" s="279"/>
      <c r="G103" s="54" t="s">
        <v>300</v>
      </c>
      <c r="H103" s="306"/>
      <c r="I103" s="306" t="s">
        <v>102</v>
      </c>
      <c r="J103" s="278"/>
      <c r="K103" s="278"/>
      <c r="L103" s="278"/>
      <c r="M103" s="279"/>
      <c r="N103" s="282"/>
      <c r="O103" s="280"/>
      <c r="P103" s="278"/>
      <c r="Q103" s="279"/>
      <c r="R103" s="280"/>
      <c r="S103" s="278"/>
      <c r="T103" s="278"/>
      <c r="U103" s="279"/>
    </row>
    <row r="104" spans="1:21" ht="63.75" hidden="1">
      <c r="A104" s="305"/>
      <c r="B104" s="54" t="s">
        <v>301</v>
      </c>
      <c r="C104" s="55" t="s">
        <v>302</v>
      </c>
      <c r="D104" s="56">
        <v>2.2700000000000001E-2</v>
      </c>
      <c r="E104" s="55" t="s">
        <v>107</v>
      </c>
      <c r="F104" s="57">
        <v>1</v>
      </c>
      <c r="G104" s="54" t="s">
        <v>303</v>
      </c>
      <c r="H104" s="21">
        <v>43101</v>
      </c>
      <c r="I104" s="21" t="s">
        <v>102</v>
      </c>
      <c r="J104" s="102"/>
      <c r="K104" s="56"/>
      <c r="L104" s="56"/>
      <c r="M104" s="57">
        <v>1</v>
      </c>
      <c r="N104" s="116">
        <v>0</v>
      </c>
      <c r="O104" s="117" t="s">
        <v>560</v>
      </c>
      <c r="P104" s="56"/>
      <c r="Q104" s="57"/>
      <c r="R104" s="186"/>
      <c r="S104" s="56"/>
      <c r="T104" s="206"/>
      <c r="U104" s="57"/>
    </row>
    <row r="105" spans="1:21" ht="25.5" hidden="1">
      <c r="A105" s="305"/>
      <c r="B105" s="291" t="s">
        <v>260</v>
      </c>
      <c r="C105" s="281" t="s">
        <v>304</v>
      </c>
      <c r="D105" s="278">
        <v>2.2700000000000001E-2</v>
      </c>
      <c r="E105" s="281" t="s">
        <v>107</v>
      </c>
      <c r="F105" s="279">
        <v>8100</v>
      </c>
      <c r="G105" s="54" t="s">
        <v>305</v>
      </c>
      <c r="H105" s="306">
        <v>43101</v>
      </c>
      <c r="I105" s="306" t="s">
        <v>102</v>
      </c>
      <c r="J105" s="278"/>
      <c r="K105" s="278"/>
      <c r="L105" s="278"/>
      <c r="M105" s="279">
        <v>8100</v>
      </c>
      <c r="N105" s="282">
        <f>5770/M105</f>
        <v>0.71234567901234569</v>
      </c>
      <c r="O105" s="280" t="s">
        <v>580</v>
      </c>
      <c r="P105" s="278"/>
      <c r="Q105" s="279"/>
      <c r="R105" s="280"/>
      <c r="S105" s="278"/>
      <c r="T105" s="278"/>
      <c r="U105" s="279"/>
    </row>
    <row r="106" spans="1:21" ht="25.5" hidden="1">
      <c r="A106" s="305"/>
      <c r="B106" s="291"/>
      <c r="C106" s="281"/>
      <c r="D106" s="278"/>
      <c r="E106" s="281"/>
      <c r="F106" s="279"/>
      <c r="G106" s="54" t="s">
        <v>306</v>
      </c>
      <c r="H106" s="306"/>
      <c r="I106" s="306" t="s">
        <v>102</v>
      </c>
      <c r="J106" s="278"/>
      <c r="K106" s="278"/>
      <c r="L106" s="278"/>
      <c r="M106" s="279"/>
      <c r="N106" s="282"/>
      <c r="O106" s="280"/>
      <c r="P106" s="278"/>
      <c r="Q106" s="279"/>
      <c r="R106" s="280"/>
      <c r="S106" s="278"/>
      <c r="T106" s="278"/>
      <c r="U106" s="279"/>
    </row>
    <row r="107" spans="1:21" hidden="1">
      <c r="A107" s="305"/>
      <c r="B107" s="291"/>
      <c r="C107" s="281"/>
      <c r="D107" s="278"/>
      <c r="E107" s="281"/>
      <c r="F107" s="279"/>
      <c r="G107" s="54" t="s">
        <v>307</v>
      </c>
      <c r="H107" s="306"/>
      <c r="I107" s="306" t="s">
        <v>102</v>
      </c>
      <c r="J107" s="278"/>
      <c r="K107" s="278"/>
      <c r="L107" s="278"/>
      <c r="M107" s="279"/>
      <c r="N107" s="282"/>
      <c r="O107" s="280"/>
      <c r="P107" s="278"/>
      <c r="Q107" s="279"/>
      <c r="R107" s="280"/>
      <c r="S107" s="278"/>
      <c r="T107" s="278"/>
      <c r="U107" s="279"/>
    </row>
    <row r="108" spans="1:21" ht="25.5" hidden="1">
      <c r="A108" s="305"/>
      <c r="B108" s="291"/>
      <c r="C108" s="281"/>
      <c r="D108" s="278"/>
      <c r="E108" s="281"/>
      <c r="F108" s="279"/>
      <c r="G108" s="54" t="s">
        <v>308</v>
      </c>
      <c r="H108" s="306"/>
      <c r="I108" s="306" t="s">
        <v>102</v>
      </c>
      <c r="J108" s="278"/>
      <c r="K108" s="278"/>
      <c r="L108" s="278"/>
      <c r="M108" s="279"/>
      <c r="N108" s="282"/>
      <c r="O108" s="280"/>
      <c r="P108" s="278"/>
      <c r="Q108" s="279"/>
      <c r="R108" s="280"/>
      <c r="S108" s="278"/>
      <c r="T108" s="278"/>
      <c r="U108" s="279"/>
    </row>
    <row r="109" spans="1:21" ht="178.5" hidden="1">
      <c r="A109" s="305"/>
      <c r="B109" s="54" t="s">
        <v>309</v>
      </c>
      <c r="C109" s="55" t="s">
        <v>310</v>
      </c>
      <c r="D109" s="56">
        <v>2.2700000000000001E-2</v>
      </c>
      <c r="E109" s="55" t="s">
        <v>107</v>
      </c>
      <c r="F109" s="57">
        <v>500</v>
      </c>
      <c r="G109" s="54" t="s">
        <v>311</v>
      </c>
      <c r="H109" s="21">
        <v>43101</v>
      </c>
      <c r="I109" s="21" t="s">
        <v>102</v>
      </c>
      <c r="J109" s="102"/>
      <c r="K109" s="56"/>
      <c r="L109" s="56"/>
      <c r="M109" s="57">
        <v>500</v>
      </c>
      <c r="N109" s="116">
        <v>0</v>
      </c>
      <c r="O109" s="117" t="s">
        <v>586</v>
      </c>
      <c r="P109" s="56"/>
      <c r="Q109" s="57"/>
      <c r="R109" s="186"/>
      <c r="S109" s="56"/>
      <c r="T109" s="206"/>
      <c r="U109" s="57"/>
    </row>
    <row r="110" spans="1:21" ht="63.75" hidden="1">
      <c r="A110" s="305"/>
      <c r="B110" s="54" t="s">
        <v>312</v>
      </c>
      <c r="C110" s="55" t="s">
        <v>313</v>
      </c>
      <c r="D110" s="56">
        <v>2.2700000000000001E-2</v>
      </c>
      <c r="E110" s="55" t="s">
        <v>107</v>
      </c>
      <c r="F110" s="57">
        <v>6422</v>
      </c>
      <c r="G110" s="54" t="s">
        <v>314</v>
      </c>
      <c r="H110" s="21">
        <v>43101</v>
      </c>
      <c r="I110" s="21" t="s">
        <v>102</v>
      </c>
      <c r="J110" s="102"/>
      <c r="K110" s="56"/>
      <c r="L110" s="56"/>
      <c r="M110" s="57">
        <v>6422</v>
      </c>
      <c r="N110" s="116">
        <f>677/M110</f>
        <v>0.10541887262535035</v>
      </c>
      <c r="O110" s="117" t="s">
        <v>572</v>
      </c>
      <c r="P110" s="56"/>
      <c r="Q110" s="57"/>
      <c r="R110" s="186"/>
      <c r="S110" s="56"/>
      <c r="T110" s="206"/>
      <c r="U110" s="57"/>
    </row>
    <row r="111" spans="1:21" ht="140.25" hidden="1">
      <c r="A111" s="305"/>
      <c r="B111" s="54" t="s">
        <v>315</v>
      </c>
      <c r="C111" s="55" t="s">
        <v>316</v>
      </c>
      <c r="D111" s="56">
        <v>2.2700000000000001E-2</v>
      </c>
      <c r="E111" s="55" t="s">
        <v>107</v>
      </c>
      <c r="F111" s="57">
        <v>350</v>
      </c>
      <c r="G111" s="54" t="s">
        <v>317</v>
      </c>
      <c r="H111" s="21">
        <v>43101</v>
      </c>
      <c r="I111" s="21" t="s">
        <v>102</v>
      </c>
      <c r="J111" s="102"/>
      <c r="K111" s="56"/>
      <c r="L111" s="56"/>
      <c r="M111" s="57">
        <v>350</v>
      </c>
      <c r="N111" s="116">
        <v>0</v>
      </c>
      <c r="O111" s="117" t="s">
        <v>569</v>
      </c>
      <c r="P111" s="56"/>
      <c r="Q111" s="57"/>
      <c r="R111" s="186"/>
      <c r="S111" s="56"/>
      <c r="T111" s="206"/>
      <c r="U111" s="57"/>
    </row>
    <row r="112" spans="1:21" ht="76.5" hidden="1">
      <c r="A112" s="305"/>
      <c r="B112" s="54" t="s">
        <v>318</v>
      </c>
      <c r="C112" s="55" t="s">
        <v>319</v>
      </c>
      <c r="D112" s="56">
        <v>2.2700000000000001E-2</v>
      </c>
      <c r="E112" s="55" t="s">
        <v>107</v>
      </c>
      <c r="F112" s="57">
        <v>20000</v>
      </c>
      <c r="G112" s="54" t="s">
        <v>320</v>
      </c>
      <c r="H112" s="21">
        <v>43101</v>
      </c>
      <c r="I112" s="21" t="s">
        <v>102</v>
      </c>
      <c r="J112" s="102"/>
      <c r="K112" s="56"/>
      <c r="L112" s="56"/>
      <c r="M112" s="57">
        <v>20000</v>
      </c>
      <c r="N112" s="116">
        <f>2337/M112</f>
        <v>0.11685</v>
      </c>
      <c r="O112" s="117" t="s">
        <v>563</v>
      </c>
      <c r="P112" s="56"/>
      <c r="Q112" s="57"/>
      <c r="R112" s="186"/>
      <c r="S112" s="56"/>
      <c r="T112" s="206"/>
      <c r="U112" s="57"/>
    </row>
    <row r="113" spans="1:22" ht="76.5" hidden="1">
      <c r="A113" s="305"/>
      <c r="B113" s="54" t="s">
        <v>321</v>
      </c>
      <c r="C113" s="55" t="s">
        <v>322</v>
      </c>
      <c r="D113" s="56">
        <v>2.2700000000000001E-2</v>
      </c>
      <c r="E113" s="55" t="s">
        <v>107</v>
      </c>
      <c r="F113" s="57">
        <v>78417</v>
      </c>
      <c r="G113" s="54" t="s">
        <v>323</v>
      </c>
      <c r="H113" s="21">
        <v>43101</v>
      </c>
      <c r="I113" s="21" t="s">
        <v>102</v>
      </c>
      <c r="J113" s="102"/>
      <c r="K113" s="56"/>
      <c r="L113" s="56"/>
      <c r="M113" s="57">
        <v>78417</v>
      </c>
      <c r="N113" s="116">
        <f>65866/M113</f>
        <v>0.8399454199982147</v>
      </c>
      <c r="O113" s="117" t="s">
        <v>571</v>
      </c>
      <c r="P113" s="56"/>
      <c r="Q113" s="57"/>
      <c r="R113" s="186"/>
      <c r="S113" s="56"/>
      <c r="T113" s="206"/>
      <c r="U113" s="57"/>
    </row>
    <row r="114" spans="1:22" ht="89.25" hidden="1">
      <c r="A114" s="305"/>
      <c r="B114" s="54" t="s">
        <v>324</v>
      </c>
      <c r="C114" s="55" t="s">
        <v>325</v>
      </c>
      <c r="D114" s="56">
        <v>2.2700000000000001E-2</v>
      </c>
      <c r="E114" s="55" t="s">
        <v>101</v>
      </c>
      <c r="F114" s="41">
        <v>1</v>
      </c>
      <c r="G114" s="54" t="s">
        <v>326</v>
      </c>
      <c r="H114" s="21">
        <v>43101</v>
      </c>
      <c r="I114" s="21" t="s">
        <v>102</v>
      </c>
      <c r="J114" s="102"/>
      <c r="K114" s="56"/>
      <c r="L114" s="56"/>
      <c r="M114" s="41">
        <v>1</v>
      </c>
      <c r="N114" s="116">
        <f>252234578340/269344538602</f>
        <v>0.93647556267222953</v>
      </c>
      <c r="O114" s="117" t="s">
        <v>587</v>
      </c>
      <c r="P114" s="56"/>
      <c r="Q114" s="41"/>
      <c r="R114" s="186"/>
      <c r="S114" s="56"/>
      <c r="T114" s="206"/>
      <c r="U114" s="41"/>
    </row>
    <row r="115" spans="1:22" ht="63.75" hidden="1">
      <c r="A115" s="305"/>
      <c r="B115" s="54" t="s">
        <v>327</v>
      </c>
      <c r="C115" s="55" t="s">
        <v>322</v>
      </c>
      <c r="D115" s="56">
        <v>2.2700000000000001E-2</v>
      </c>
      <c r="E115" s="55" t="s">
        <v>107</v>
      </c>
      <c r="F115" s="57">
        <v>2085</v>
      </c>
      <c r="G115" s="54" t="s">
        <v>323</v>
      </c>
      <c r="H115" s="21">
        <v>43101</v>
      </c>
      <c r="I115" s="21" t="s">
        <v>102</v>
      </c>
      <c r="J115" s="102"/>
      <c r="K115" s="56"/>
      <c r="L115" s="56"/>
      <c r="M115" s="57">
        <v>2085</v>
      </c>
      <c r="N115" s="116">
        <f>3092/M115</f>
        <v>1.4829736211031175</v>
      </c>
      <c r="O115" s="117" t="s">
        <v>570</v>
      </c>
      <c r="P115" s="56"/>
      <c r="Q115" s="57"/>
      <c r="R115" s="186"/>
      <c r="S115" s="56"/>
      <c r="T115" s="206"/>
      <c r="U115" s="57"/>
    </row>
    <row r="116" spans="1:22" ht="15.75" hidden="1">
      <c r="A116" s="78"/>
      <c r="B116" s="54"/>
      <c r="C116" s="55"/>
      <c r="D116" s="76">
        <f>SUM(D83:D115)</f>
        <v>0.49940000000000001</v>
      </c>
      <c r="E116" s="55"/>
      <c r="F116" s="57"/>
      <c r="G116" s="54"/>
      <c r="H116" s="130"/>
      <c r="I116" s="21"/>
      <c r="J116" s="21"/>
      <c r="K116" s="102"/>
      <c r="L116" s="56"/>
      <c r="M116" s="56"/>
      <c r="N116" s="57"/>
      <c r="O116" s="71"/>
      <c r="P116" s="71"/>
      <c r="Q116" s="71"/>
      <c r="R116" s="193"/>
      <c r="S116" s="71"/>
      <c r="T116" s="230"/>
      <c r="U116" s="71"/>
      <c r="V116" s="71"/>
    </row>
    <row r="117" spans="1:22" ht="33.75" hidden="1">
      <c r="A117" s="272" t="s">
        <v>493</v>
      </c>
      <c r="B117" s="272"/>
      <c r="C117" s="272"/>
      <c r="D117" s="272"/>
      <c r="E117" s="272"/>
      <c r="F117" s="272"/>
      <c r="G117" s="272"/>
      <c r="H117" s="272"/>
      <c r="I117" s="272"/>
      <c r="J117" s="272"/>
      <c r="K117" s="272"/>
      <c r="L117" s="272"/>
      <c r="M117" s="272"/>
      <c r="N117" s="272"/>
      <c r="O117" s="272"/>
      <c r="P117" s="272"/>
      <c r="Q117" s="272"/>
      <c r="R117" s="272"/>
      <c r="S117" s="272"/>
      <c r="T117" s="272"/>
      <c r="U117" s="272"/>
      <c r="V117" s="272"/>
    </row>
    <row r="118" spans="1:22" ht="18.75" hidden="1">
      <c r="A118" s="270" t="s">
        <v>99</v>
      </c>
      <c r="B118" s="270" t="s">
        <v>74</v>
      </c>
      <c r="C118" s="270" t="s">
        <v>65</v>
      </c>
      <c r="D118" s="270" t="s">
        <v>66</v>
      </c>
      <c r="E118" s="270" t="s">
        <v>67</v>
      </c>
      <c r="F118" s="271" t="s">
        <v>68</v>
      </c>
      <c r="G118" s="270" t="s">
        <v>69</v>
      </c>
      <c r="H118" s="277" t="s">
        <v>70</v>
      </c>
      <c r="I118" s="277"/>
      <c r="J118" s="277" t="s">
        <v>79</v>
      </c>
      <c r="K118" s="277"/>
      <c r="L118" s="277"/>
      <c r="M118" s="277"/>
      <c r="N118" s="265" t="s">
        <v>490</v>
      </c>
      <c r="O118" s="265"/>
      <c r="P118" s="265"/>
      <c r="Q118" s="265"/>
      <c r="R118" s="265"/>
      <c r="S118" s="265"/>
      <c r="T118" s="265"/>
      <c r="U118" s="265"/>
    </row>
    <row r="119" spans="1:22" ht="15.75" hidden="1">
      <c r="A119" s="270"/>
      <c r="B119" s="270"/>
      <c r="C119" s="270"/>
      <c r="D119" s="270"/>
      <c r="E119" s="270"/>
      <c r="F119" s="271"/>
      <c r="G119" s="270"/>
      <c r="H119" s="276" t="s">
        <v>71</v>
      </c>
      <c r="I119" s="276" t="s">
        <v>176</v>
      </c>
      <c r="J119" s="14" t="s">
        <v>75</v>
      </c>
      <c r="K119" s="14" t="s">
        <v>76</v>
      </c>
      <c r="L119" s="14" t="s">
        <v>77</v>
      </c>
      <c r="M119" s="14" t="s">
        <v>78</v>
      </c>
      <c r="N119" s="266" t="s">
        <v>75</v>
      </c>
      <c r="O119" s="266"/>
      <c r="P119" s="266" t="s">
        <v>76</v>
      </c>
      <c r="Q119" s="266"/>
      <c r="R119" s="266" t="s">
        <v>77</v>
      </c>
      <c r="S119" s="266"/>
      <c r="T119" s="266" t="s">
        <v>78</v>
      </c>
      <c r="U119" s="266"/>
    </row>
    <row r="120" spans="1:22" ht="31.5" hidden="1">
      <c r="A120" s="270"/>
      <c r="B120" s="270"/>
      <c r="C120" s="270"/>
      <c r="D120" s="270"/>
      <c r="E120" s="270"/>
      <c r="F120" s="271"/>
      <c r="G120" s="270"/>
      <c r="H120" s="276"/>
      <c r="I120" s="276"/>
      <c r="J120" s="93" t="s">
        <v>64</v>
      </c>
      <c r="K120" s="53" t="s">
        <v>64</v>
      </c>
      <c r="L120" s="53" t="s">
        <v>64</v>
      </c>
      <c r="M120" s="53" t="s">
        <v>64</v>
      </c>
      <c r="N120" s="66" t="s">
        <v>492</v>
      </c>
      <c r="O120" s="66" t="s">
        <v>491</v>
      </c>
      <c r="P120" s="66" t="s">
        <v>492</v>
      </c>
      <c r="Q120" s="66" t="s">
        <v>491</v>
      </c>
      <c r="R120" s="163" t="s">
        <v>492</v>
      </c>
      <c r="S120" s="66" t="s">
        <v>491</v>
      </c>
      <c r="T120" s="66" t="s">
        <v>492</v>
      </c>
      <c r="U120" s="66" t="s">
        <v>491</v>
      </c>
    </row>
    <row r="121" spans="1:22" s="72" customFormat="1" ht="33.75" hidden="1">
      <c r="A121" s="272" t="s">
        <v>328</v>
      </c>
      <c r="B121" s="272"/>
      <c r="C121" s="272"/>
      <c r="D121" s="272"/>
      <c r="E121" s="272"/>
      <c r="F121" s="272"/>
      <c r="G121" s="272"/>
      <c r="H121" s="272"/>
      <c r="I121" s="272"/>
      <c r="J121" s="272"/>
      <c r="K121" s="272"/>
      <c r="L121" s="272"/>
      <c r="M121" s="272"/>
      <c r="N121" s="272"/>
      <c r="O121" s="272"/>
      <c r="P121" s="272"/>
      <c r="Q121" s="272"/>
      <c r="R121" s="272"/>
      <c r="S121" s="272"/>
      <c r="T121" s="272"/>
      <c r="U121" s="272"/>
      <c r="V121" s="272"/>
    </row>
    <row r="122" spans="1:22" ht="267.75" hidden="1">
      <c r="A122" s="309" t="s">
        <v>178</v>
      </c>
      <c r="B122" s="42" t="s">
        <v>329</v>
      </c>
      <c r="C122" s="15" t="s">
        <v>330</v>
      </c>
      <c r="D122" s="23">
        <v>7.1400000000000005E-2</v>
      </c>
      <c r="E122" s="15" t="s">
        <v>101</v>
      </c>
      <c r="F122" s="23">
        <v>1</v>
      </c>
      <c r="G122" s="15" t="s">
        <v>331</v>
      </c>
      <c r="H122" s="21">
        <v>43101</v>
      </c>
      <c r="I122" s="21">
        <v>43159</v>
      </c>
      <c r="J122" s="23">
        <v>0.2</v>
      </c>
      <c r="K122" s="23">
        <v>0.4</v>
      </c>
      <c r="L122" s="23">
        <v>0.7</v>
      </c>
      <c r="M122" s="23">
        <v>1</v>
      </c>
      <c r="N122" s="104">
        <f>+J122</f>
        <v>0.2</v>
      </c>
      <c r="O122" s="103" t="s">
        <v>588</v>
      </c>
      <c r="P122" s="23"/>
      <c r="Q122" s="23"/>
      <c r="R122" s="194"/>
      <c r="S122" s="23"/>
      <c r="T122" s="23"/>
      <c r="U122" s="23"/>
    </row>
    <row r="123" spans="1:22" ht="409.5" hidden="1">
      <c r="A123" s="309"/>
      <c r="B123" s="42" t="s">
        <v>332</v>
      </c>
      <c r="C123" s="15" t="s">
        <v>333</v>
      </c>
      <c r="D123" s="23">
        <v>7.1400000000000005E-2</v>
      </c>
      <c r="E123" s="15" t="s">
        <v>101</v>
      </c>
      <c r="F123" s="23">
        <v>1</v>
      </c>
      <c r="G123" s="15" t="s">
        <v>334</v>
      </c>
      <c r="H123" s="21">
        <v>43101</v>
      </c>
      <c r="I123" s="21">
        <v>43465</v>
      </c>
      <c r="J123" s="23">
        <v>0.15</v>
      </c>
      <c r="K123" s="23">
        <v>0.5</v>
      </c>
      <c r="L123" s="23">
        <v>0.65</v>
      </c>
      <c r="M123" s="23">
        <v>1</v>
      </c>
      <c r="N123" s="109">
        <v>0.2</v>
      </c>
      <c r="O123" s="103" t="s">
        <v>589</v>
      </c>
      <c r="P123" s="23"/>
      <c r="Q123" s="23"/>
      <c r="R123" s="194"/>
      <c r="S123" s="23"/>
      <c r="T123" s="23"/>
      <c r="U123" s="23"/>
    </row>
    <row r="124" spans="1:22" ht="409.5" hidden="1">
      <c r="A124" s="309"/>
      <c r="B124" s="42" t="s">
        <v>335</v>
      </c>
      <c r="C124" s="15" t="s">
        <v>336</v>
      </c>
      <c r="D124" s="23">
        <v>7.1400000000000005E-2</v>
      </c>
      <c r="E124" s="15" t="s">
        <v>101</v>
      </c>
      <c r="F124" s="23">
        <v>1</v>
      </c>
      <c r="G124" s="15" t="s">
        <v>337</v>
      </c>
      <c r="H124" s="21">
        <v>43101</v>
      </c>
      <c r="I124" s="21">
        <v>43465</v>
      </c>
      <c r="J124" s="23">
        <v>0.25</v>
      </c>
      <c r="K124" s="23">
        <v>0.5</v>
      </c>
      <c r="L124" s="23">
        <v>0.75</v>
      </c>
      <c r="M124" s="23">
        <v>1</v>
      </c>
      <c r="N124" s="119">
        <v>0.25</v>
      </c>
      <c r="O124" s="103" t="s">
        <v>590</v>
      </c>
      <c r="P124" s="23"/>
      <c r="Q124" s="23"/>
      <c r="R124" s="194"/>
      <c r="S124" s="23"/>
      <c r="T124" s="23"/>
      <c r="U124" s="23"/>
    </row>
    <row r="125" spans="1:22" ht="409.5" hidden="1">
      <c r="A125" s="309"/>
      <c r="B125" s="42" t="s">
        <v>338</v>
      </c>
      <c r="C125" s="15" t="s">
        <v>339</v>
      </c>
      <c r="D125" s="23">
        <v>7.1400000000000005E-2</v>
      </c>
      <c r="E125" s="15" t="s">
        <v>101</v>
      </c>
      <c r="F125" s="23">
        <v>1</v>
      </c>
      <c r="G125" s="15" t="s">
        <v>340</v>
      </c>
      <c r="H125" s="21">
        <v>43101</v>
      </c>
      <c r="I125" s="21">
        <v>43465</v>
      </c>
      <c r="J125" s="23">
        <v>0.25</v>
      </c>
      <c r="K125" s="23">
        <v>0.55000000000000004</v>
      </c>
      <c r="L125" s="23">
        <v>0.85</v>
      </c>
      <c r="M125" s="23">
        <v>1</v>
      </c>
      <c r="N125" s="111">
        <v>0.25</v>
      </c>
      <c r="O125" s="103" t="s">
        <v>591</v>
      </c>
      <c r="P125" s="23"/>
      <c r="Q125" s="23"/>
      <c r="R125" s="194"/>
      <c r="S125" s="23"/>
      <c r="T125" s="23"/>
      <c r="U125" s="23"/>
    </row>
    <row r="126" spans="1:22" ht="409.5" hidden="1">
      <c r="A126" s="309"/>
      <c r="B126" s="42" t="s">
        <v>341</v>
      </c>
      <c r="C126" s="15" t="s">
        <v>342</v>
      </c>
      <c r="D126" s="23">
        <v>7.1400000000000005E-2</v>
      </c>
      <c r="E126" s="15" t="s">
        <v>101</v>
      </c>
      <c r="F126" s="23">
        <v>1</v>
      </c>
      <c r="G126" s="15" t="s">
        <v>343</v>
      </c>
      <c r="H126" s="21">
        <v>43101</v>
      </c>
      <c r="I126" s="21">
        <v>43465</v>
      </c>
      <c r="J126" s="23">
        <v>0.25</v>
      </c>
      <c r="K126" s="23">
        <v>0.5</v>
      </c>
      <c r="L126" s="23">
        <v>0.75</v>
      </c>
      <c r="M126" s="23">
        <v>1</v>
      </c>
      <c r="N126" s="111">
        <v>0</v>
      </c>
      <c r="O126" s="103" t="s">
        <v>592</v>
      </c>
      <c r="P126" s="23"/>
      <c r="Q126" s="23"/>
      <c r="R126" s="194"/>
      <c r="S126" s="23"/>
      <c r="T126" s="23"/>
      <c r="U126" s="23"/>
    </row>
    <row r="127" spans="1:22" ht="409.5" hidden="1">
      <c r="A127" s="309"/>
      <c r="B127" s="42" t="s">
        <v>344</v>
      </c>
      <c r="C127" s="15" t="s">
        <v>345</v>
      </c>
      <c r="D127" s="23">
        <v>7.1400000000000005E-2</v>
      </c>
      <c r="E127" s="15" t="s">
        <v>101</v>
      </c>
      <c r="F127" s="23">
        <v>1</v>
      </c>
      <c r="G127" s="15" t="s">
        <v>346</v>
      </c>
      <c r="H127" s="21">
        <v>43101</v>
      </c>
      <c r="I127" s="21">
        <v>43465</v>
      </c>
      <c r="J127" s="23">
        <v>0.05</v>
      </c>
      <c r="K127" s="23">
        <v>0.5</v>
      </c>
      <c r="L127" s="23">
        <v>0.75</v>
      </c>
      <c r="M127" s="23">
        <v>1</v>
      </c>
      <c r="N127" s="120">
        <v>0.05</v>
      </c>
      <c r="O127" s="103" t="s">
        <v>593</v>
      </c>
      <c r="P127" s="23"/>
      <c r="Q127" s="23"/>
      <c r="R127" s="194"/>
      <c r="S127" s="23"/>
      <c r="T127" s="23"/>
      <c r="U127" s="23"/>
    </row>
    <row r="128" spans="1:22" ht="299.25" hidden="1">
      <c r="A128" s="309"/>
      <c r="B128" s="43" t="s">
        <v>347</v>
      </c>
      <c r="C128" s="15" t="s">
        <v>348</v>
      </c>
      <c r="D128" s="23">
        <v>7.1400000000000005E-2</v>
      </c>
      <c r="E128" s="15" t="s">
        <v>101</v>
      </c>
      <c r="F128" s="23">
        <v>1</v>
      </c>
      <c r="G128" s="15" t="s">
        <v>349</v>
      </c>
      <c r="H128" s="21">
        <v>43101</v>
      </c>
      <c r="I128" s="21">
        <v>43465</v>
      </c>
      <c r="J128" s="23">
        <v>0.25</v>
      </c>
      <c r="K128" s="23">
        <v>0.5</v>
      </c>
      <c r="L128" s="23">
        <v>0.75</v>
      </c>
      <c r="M128" s="23">
        <v>1</v>
      </c>
      <c r="N128" s="120">
        <v>0.25</v>
      </c>
      <c r="O128" s="103" t="s">
        <v>594</v>
      </c>
      <c r="P128" s="23"/>
      <c r="Q128" s="23"/>
      <c r="R128" s="194"/>
      <c r="S128" s="23"/>
      <c r="T128" s="23"/>
      <c r="U128" s="23"/>
    </row>
    <row r="129" spans="1:23" hidden="1">
      <c r="A129" s="75"/>
      <c r="B129" s="75"/>
      <c r="C129" s="75"/>
      <c r="D129" s="76">
        <f>SUM(D122:D128)</f>
        <v>0.49980000000000008</v>
      </c>
      <c r="E129" s="75"/>
      <c r="F129" s="57"/>
      <c r="G129" s="75"/>
      <c r="H129" s="75"/>
      <c r="I129" s="75"/>
      <c r="J129" s="75"/>
      <c r="K129" s="75"/>
      <c r="L129" s="75"/>
      <c r="M129" s="75"/>
      <c r="N129" s="75"/>
      <c r="O129" s="71"/>
      <c r="P129" s="71"/>
      <c r="Q129" s="71"/>
      <c r="R129" s="193"/>
      <c r="S129" s="71"/>
      <c r="T129" s="230"/>
      <c r="U129" s="71"/>
      <c r="V129" s="71"/>
    </row>
    <row r="130" spans="1:23" ht="33.75" hidden="1">
      <c r="A130" s="272" t="s">
        <v>493</v>
      </c>
      <c r="B130" s="272"/>
      <c r="C130" s="272"/>
      <c r="D130" s="272"/>
      <c r="E130" s="272"/>
      <c r="F130" s="272"/>
      <c r="G130" s="272"/>
      <c r="H130" s="272"/>
      <c r="I130" s="272"/>
      <c r="J130" s="272"/>
      <c r="K130" s="272"/>
      <c r="L130" s="272"/>
      <c r="M130" s="272"/>
      <c r="N130" s="272"/>
      <c r="O130" s="272"/>
      <c r="P130" s="272"/>
      <c r="Q130" s="272"/>
      <c r="R130" s="272"/>
      <c r="S130" s="272"/>
      <c r="T130" s="272"/>
      <c r="U130" s="272"/>
      <c r="V130" s="272"/>
    </row>
    <row r="131" spans="1:23" ht="18.75" hidden="1">
      <c r="A131" s="270" t="s">
        <v>99</v>
      </c>
      <c r="B131" s="270" t="s">
        <v>74</v>
      </c>
      <c r="C131" s="270" t="s">
        <v>65</v>
      </c>
      <c r="D131" s="270" t="s">
        <v>66</v>
      </c>
      <c r="E131" s="270" t="s">
        <v>67</v>
      </c>
      <c r="F131" s="271" t="s">
        <v>68</v>
      </c>
      <c r="G131" s="270" t="s">
        <v>69</v>
      </c>
      <c r="H131" s="277" t="s">
        <v>70</v>
      </c>
      <c r="I131" s="277"/>
      <c r="J131" s="277" t="s">
        <v>79</v>
      </c>
      <c r="K131" s="277"/>
      <c r="L131" s="277"/>
      <c r="M131" s="277"/>
      <c r="N131" s="265" t="s">
        <v>490</v>
      </c>
      <c r="O131" s="265"/>
      <c r="P131" s="265"/>
      <c r="Q131" s="265"/>
      <c r="R131" s="265"/>
      <c r="S131" s="265"/>
      <c r="T131" s="265"/>
      <c r="U131" s="265"/>
    </row>
    <row r="132" spans="1:23" ht="15.75" hidden="1">
      <c r="A132" s="270"/>
      <c r="B132" s="270"/>
      <c r="C132" s="270"/>
      <c r="D132" s="270"/>
      <c r="E132" s="270"/>
      <c r="F132" s="271"/>
      <c r="G132" s="270"/>
      <c r="H132" s="276" t="s">
        <v>71</v>
      </c>
      <c r="I132" s="276" t="s">
        <v>176</v>
      </c>
      <c r="J132" s="14" t="s">
        <v>75</v>
      </c>
      <c r="K132" s="14" t="s">
        <v>76</v>
      </c>
      <c r="L132" s="14" t="s">
        <v>77</v>
      </c>
      <c r="M132" s="14" t="s">
        <v>78</v>
      </c>
      <c r="N132" s="266" t="s">
        <v>75</v>
      </c>
      <c r="O132" s="266"/>
      <c r="P132" s="266" t="s">
        <v>76</v>
      </c>
      <c r="Q132" s="266"/>
      <c r="R132" s="266" t="s">
        <v>77</v>
      </c>
      <c r="S132" s="266"/>
      <c r="T132" s="266" t="s">
        <v>78</v>
      </c>
      <c r="U132" s="266"/>
    </row>
    <row r="133" spans="1:23" ht="31.5" hidden="1">
      <c r="A133" s="270"/>
      <c r="B133" s="270"/>
      <c r="C133" s="270"/>
      <c r="D133" s="270"/>
      <c r="E133" s="270"/>
      <c r="F133" s="271"/>
      <c r="G133" s="270"/>
      <c r="H133" s="276"/>
      <c r="I133" s="276"/>
      <c r="J133" s="93" t="s">
        <v>64</v>
      </c>
      <c r="K133" s="53" t="s">
        <v>64</v>
      </c>
      <c r="L133" s="53" t="s">
        <v>64</v>
      </c>
      <c r="M133" s="53" t="s">
        <v>64</v>
      </c>
      <c r="N133" s="66" t="s">
        <v>492</v>
      </c>
      <c r="O133" s="66" t="s">
        <v>491</v>
      </c>
      <c r="P133" s="66" t="s">
        <v>492</v>
      </c>
      <c r="Q133" s="66" t="s">
        <v>491</v>
      </c>
      <c r="R133" s="163" t="s">
        <v>492</v>
      </c>
      <c r="S133" s="66" t="s">
        <v>491</v>
      </c>
      <c r="T133" s="66" t="s">
        <v>492</v>
      </c>
      <c r="U133" s="66" t="s">
        <v>491</v>
      </c>
    </row>
    <row r="134" spans="1:23" ht="33.75" hidden="1">
      <c r="A134" s="272" t="s">
        <v>350</v>
      </c>
      <c r="B134" s="272"/>
      <c r="C134" s="272"/>
      <c r="D134" s="272"/>
      <c r="E134" s="272"/>
      <c r="F134" s="272"/>
      <c r="G134" s="272"/>
      <c r="H134" s="272"/>
      <c r="I134" s="272"/>
      <c r="J134" s="272"/>
      <c r="K134" s="272"/>
      <c r="L134" s="272"/>
      <c r="M134" s="272"/>
      <c r="N134" s="272"/>
      <c r="O134" s="272"/>
      <c r="P134" s="272"/>
      <c r="Q134" s="272"/>
      <c r="R134" s="272"/>
      <c r="S134" s="272"/>
      <c r="T134" s="272"/>
      <c r="U134" s="272"/>
      <c r="V134" s="272"/>
    </row>
    <row r="135" spans="1:23" ht="409.5" hidden="1">
      <c r="A135" s="309" t="s">
        <v>178</v>
      </c>
      <c r="B135" s="310" t="s">
        <v>179</v>
      </c>
      <c r="C135" s="15" t="s">
        <v>351</v>
      </c>
      <c r="D135" s="23">
        <v>0.18</v>
      </c>
      <c r="E135" s="15" t="s">
        <v>107</v>
      </c>
      <c r="F135" s="24">
        <v>200</v>
      </c>
      <c r="G135" s="15" t="s">
        <v>352</v>
      </c>
      <c r="H135" s="21">
        <v>43102</v>
      </c>
      <c r="I135" s="21">
        <v>43464</v>
      </c>
      <c r="J135" s="24">
        <v>50</v>
      </c>
      <c r="K135" s="24">
        <v>100</v>
      </c>
      <c r="L135" s="24">
        <v>150</v>
      </c>
      <c r="M135" s="24">
        <v>200</v>
      </c>
      <c r="N135" s="24">
        <v>54</v>
      </c>
      <c r="O135" s="103" t="s">
        <v>595</v>
      </c>
      <c r="P135" s="71"/>
      <c r="Q135" s="71"/>
      <c r="R135" s="193"/>
      <c r="S135" s="71"/>
      <c r="T135" s="230"/>
      <c r="U135" s="71"/>
    </row>
    <row r="136" spans="1:23" ht="409.5" hidden="1">
      <c r="A136" s="309"/>
      <c r="B136" s="310"/>
      <c r="C136" s="15" t="s">
        <v>353</v>
      </c>
      <c r="D136" s="23">
        <v>0.12</v>
      </c>
      <c r="E136" s="15" t="s">
        <v>107</v>
      </c>
      <c r="F136" s="24">
        <v>45000</v>
      </c>
      <c r="G136" s="15" t="s">
        <v>354</v>
      </c>
      <c r="H136" s="21">
        <v>43102</v>
      </c>
      <c r="I136" s="21">
        <v>43464</v>
      </c>
      <c r="J136" s="24">
        <v>11250</v>
      </c>
      <c r="K136" s="24">
        <v>22500</v>
      </c>
      <c r="L136" s="24">
        <v>33750</v>
      </c>
      <c r="M136" s="24">
        <v>45000</v>
      </c>
      <c r="N136" s="24">
        <v>99932</v>
      </c>
      <c r="O136" s="103" t="s">
        <v>596</v>
      </c>
      <c r="P136" s="71"/>
      <c r="Q136" s="71"/>
      <c r="R136" s="193"/>
      <c r="S136" s="71"/>
      <c r="T136" s="230"/>
      <c r="U136" s="71"/>
    </row>
    <row r="137" spans="1:23" ht="178.5" hidden="1">
      <c r="A137" s="309"/>
      <c r="B137" s="310"/>
      <c r="C137" s="15" t="s">
        <v>355</v>
      </c>
      <c r="D137" s="23">
        <v>0.1</v>
      </c>
      <c r="E137" s="15" t="s">
        <v>107</v>
      </c>
      <c r="F137" s="24">
        <v>8000</v>
      </c>
      <c r="G137" s="15" t="s">
        <v>356</v>
      </c>
      <c r="H137" s="21">
        <v>43102</v>
      </c>
      <c r="I137" s="21">
        <v>43464</v>
      </c>
      <c r="J137" s="24">
        <v>2000</v>
      </c>
      <c r="K137" s="24">
        <v>4000</v>
      </c>
      <c r="L137" s="24">
        <v>6000</v>
      </c>
      <c r="M137" s="24">
        <v>8000</v>
      </c>
      <c r="N137" s="24">
        <v>2700</v>
      </c>
      <c r="O137" s="103" t="s">
        <v>597</v>
      </c>
      <c r="P137" s="71"/>
      <c r="Q137" s="71"/>
      <c r="R137" s="193"/>
      <c r="S137" s="71"/>
      <c r="T137" s="230"/>
      <c r="U137" s="71"/>
    </row>
    <row r="138" spans="1:23" ht="183.75" hidden="1">
      <c r="A138" s="309"/>
      <c r="B138" s="310"/>
      <c r="C138" s="15" t="s">
        <v>357</v>
      </c>
      <c r="D138" s="23">
        <v>0.1</v>
      </c>
      <c r="E138" s="15" t="s">
        <v>107</v>
      </c>
      <c r="F138" s="24">
        <v>4000</v>
      </c>
      <c r="G138" s="15" t="s">
        <v>358</v>
      </c>
      <c r="H138" s="21">
        <v>43102</v>
      </c>
      <c r="I138" s="21">
        <v>43464</v>
      </c>
      <c r="J138" s="24">
        <v>1000</v>
      </c>
      <c r="K138" s="24">
        <v>2000</v>
      </c>
      <c r="L138" s="24">
        <v>3000</v>
      </c>
      <c r="M138" s="24">
        <v>4000</v>
      </c>
      <c r="N138" s="24">
        <v>865</v>
      </c>
      <c r="O138" s="103" t="s">
        <v>598</v>
      </c>
      <c r="P138" s="71"/>
      <c r="Q138" s="71"/>
      <c r="R138" s="193"/>
      <c r="S138" s="71"/>
      <c r="T138" s="230"/>
      <c r="U138" s="71"/>
    </row>
    <row r="139" spans="1:23" hidden="1">
      <c r="A139" s="75"/>
      <c r="B139" s="75"/>
      <c r="C139" s="75"/>
      <c r="D139" s="73">
        <f>SUM(D135:D138)</f>
        <v>0.5</v>
      </c>
      <c r="E139" s="75"/>
      <c r="F139" s="57"/>
      <c r="G139" s="75"/>
      <c r="H139" s="75"/>
      <c r="I139" s="75"/>
      <c r="J139" s="75"/>
      <c r="K139" s="75"/>
      <c r="L139" s="75"/>
      <c r="M139" s="75"/>
      <c r="N139" s="75"/>
      <c r="O139" s="71"/>
      <c r="P139" s="71"/>
      <c r="Q139" s="71"/>
      <c r="R139" s="193"/>
      <c r="S139" s="71"/>
      <c r="T139" s="230"/>
      <c r="U139" s="71"/>
      <c r="V139" s="71"/>
    </row>
    <row r="140" spans="1:23" ht="33.75" hidden="1">
      <c r="A140" s="272" t="s">
        <v>493</v>
      </c>
      <c r="B140" s="272"/>
      <c r="C140" s="272"/>
      <c r="D140" s="272"/>
      <c r="E140" s="272"/>
      <c r="F140" s="272"/>
      <c r="G140" s="272"/>
      <c r="H140" s="272"/>
      <c r="I140" s="272"/>
      <c r="J140" s="272"/>
      <c r="K140" s="272"/>
      <c r="L140" s="272"/>
      <c r="M140" s="272"/>
      <c r="N140" s="272"/>
      <c r="O140" s="272"/>
      <c r="P140" s="272"/>
      <c r="Q140" s="272"/>
      <c r="R140" s="272"/>
      <c r="S140" s="272"/>
      <c r="T140" s="272"/>
      <c r="U140" s="272"/>
      <c r="V140" s="272"/>
    </row>
    <row r="141" spans="1:23" ht="18.75">
      <c r="A141" s="270" t="s">
        <v>99</v>
      </c>
      <c r="B141" s="270" t="s">
        <v>74</v>
      </c>
      <c r="C141" s="270" t="s">
        <v>65</v>
      </c>
      <c r="D141" s="270" t="s">
        <v>66</v>
      </c>
      <c r="E141" s="270" t="s">
        <v>67</v>
      </c>
      <c r="F141" s="271" t="s">
        <v>68</v>
      </c>
      <c r="G141" s="270" t="s">
        <v>69</v>
      </c>
      <c r="H141" s="277" t="s">
        <v>70</v>
      </c>
      <c r="I141" s="277"/>
      <c r="J141" s="277" t="s">
        <v>79</v>
      </c>
      <c r="K141" s="277"/>
      <c r="L141" s="277"/>
      <c r="M141" s="277"/>
      <c r="N141" s="273" t="s">
        <v>490</v>
      </c>
      <c r="O141" s="274"/>
      <c r="P141" s="274"/>
      <c r="Q141" s="274"/>
      <c r="R141" s="274"/>
      <c r="S141" s="274"/>
      <c r="T141" s="274"/>
      <c r="U141" s="275"/>
    </row>
    <row r="142" spans="1:23" ht="15.75">
      <c r="A142" s="270"/>
      <c r="B142" s="270"/>
      <c r="C142" s="270"/>
      <c r="D142" s="270"/>
      <c r="E142" s="270"/>
      <c r="F142" s="271"/>
      <c r="G142" s="270"/>
      <c r="H142" s="276" t="s">
        <v>71</v>
      </c>
      <c r="I142" s="276" t="s">
        <v>176</v>
      </c>
      <c r="J142" s="14" t="s">
        <v>75</v>
      </c>
      <c r="K142" s="14" t="s">
        <v>76</v>
      </c>
      <c r="L142" s="14" t="s">
        <v>77</v>
      </c>
      <c r="M142" s="14" t="s">
        <v>78</v>
      </c>
      <c r="N142" s="266" t="s">
        <v>75</v>
      </c>
      <c r="O142" s="266"/>
      <c r="P142" s="266" t="s">
        <v>76</v>
      </c>
      <c r="Q142" s="266"/>
      <c r="R142" s="266" t="s">
        <v>77</v>
      </c>
      <c r="S142" s="266"/>
      <c r="T142" s="266" t="s">
        <v>78</v>
      </c>
      <c r="U142" s="266"/>
      <c r="V142" s="237"/>
      <c r="W142" s="237"/>
    </row>
    <row r="143" spans="1:23" ht="31.5">
      <c r="A143" s="270"/>
      <c r="B143" s="270"/>
      <c r="C143" s="270"/>
      <c r="D143" s="270"/>
      <c r="E143" s="270"/>
      <c r="F143" s="271"/>
      <c r="G143" s="270"/>
      <c r="H143" s="276"/>
      <c r="I143" s="276"/>
      <c r="J143" s="93" t="s">
        <v>64</v>
      </c>
      <c r="K143" s="53" t="s">
        <v>64</v>
      </c>
      <c r="L143" s="53" t="s">
        <v>64</v>
      </c>
      <c r="M143" s="53" t="s">
        <v>64</v>
      </c>
      <c r="N143" s="66" t="s">
        <v>492</v>
      </c>
      <c r="O143" s="66" t="s">
        <v>491</v>
      </c>
      <c r="P143" s="66" t="s">
        <v>492</v>
      </c>
      <c r="Q143" s="66" t="s">
        <v>491</v>
      </c>
      <c r="R143" s="66" t="s">
        <v>492</v>
      </c>
      <c r="S143" s="66" t="s">
        <v>491</v>
      </c>
      <c r="T143" s="66" t="s">
        <v>492</v>
      </c>
      <c r="U143" s="66" t="s">
        <v>491</v>
      </c>
      <c r="V143" s="236"/>
      <c r="W143" s="236" t="s">
        <v>491</v>
      </c>
    </row>
    <row r="144" spans="1:23" ht="33.75">
      <c r="A144" s="272" t="s">
        <v>359</v>
      </c>
      <c r="B144" s="272"/>
      <c r="C144" s="272"/>
      <c r="D144" s="272"/>
      <c r="E144" s="272"/>
      <c r="F144" s="272"/>
      <c r="G144" s="272"/>
      <c r="H144" s="272"/>
      <c r="I144" s="272"/>
      <c r="J144" s="272"/>
      <c r="K144" s="272"/>
      <c r="L144" s="272"/>
      <c r="M144" s="272"/>
      <c r="N144" s="272"/>
      <c r="O144" s="272"/>
      <c r="P144" s="272"/>
      <c r="Q144" s="272"/>
      <c r="R144" s="272"/>
      <c r="S144" s="272"/>
      <c r="T144" s="272"/>
      <c r="U144" s="272"/>
      <c r="V144" s="272"/>
    </row>
    <row r="145" spans="1:22" ht="237.75" customHeight="1">
      <c r="A145" s="324" t="s">
        <v>178</v>
      </c>
      <c r="B145" s="310" t="s">
        <v>179</v>
      </c>
      <c r="C145" s="79" t="s">
        <v>360</v>
      </c>
      <c r="D145" s="23">
        <v>0.1</v>
      </c>
      <c r="E145" s="15" t="s">
        <v>107</v>
      </c>
      <c r="F145" s="24">
        <v>1</v>
      </c>
      <c r="G145" s="79" t="s">
        <v>361</v>
      </c>
      <c r="H145" s="21">
        <v>43102</v>
      </c>
      <c r="I145" s="21">
        <v>43464</v>
      </c>
      <c r="J145" s="23">
        <v>0.25</v>
      </c>
      <c r="K145" s="23">
        <v>0.5</v>
      </c>
      <c r="L145" s="23">
        <v>0.75</v>
      </c>
      <c r="M145" s="23">
        <v>1</v>
      </c>
      <c r="N145" s="23">
        <v>0.01</v>
      </c>
      <c r="O145" s="121" t="s">
        <v>749</v>
      </c>
      <c r="P145" s="215">
        <v>0.31</v>
      </c>
      <c r="Q145" s="170" t="s">
        <v>785</v>
      </c>
      <c r="R145" s="207">
        <v>0.84209999999999996</v>
      </c>
      <c r="S145" s="170" t="s">
        <v>872</v>
      </c>
      <c r="T145" s="76">
        <v>1.21</v>
      </c>
      <c r="U145" s="254" t="s">
        <v>919</v>
      </c>
    </row>
    <row r="146" spans="1:22" ht="225.75" customHeight="1">
      <c r="A146" s="309"/>
      <c r="B146" s="310"/>
      <c r="C146" s="79" t="s">
        <v>362</v>
      </c>
      <c r="D146" s="23">
        <v>0.1</v>
      </c>
      <c r="E146" s="15" t="s">
        <v>107</v>
      </c>
      <c r="F146" s="24">
        <v>1</v>
      </c>
      <c r="G146" s="79" t="s">
        <v>363</v>
      </c>
      <c r="H146" s="21">
        <v>43102</v>
      </c>
      <c r="I146" s="21">
        <v>43464</v>
      </c>
      <c r="J146" s="25"/>
      <c r="K146" s="25"/>
      <c r="L146" s="25"/>
      <c r="M146" s="25">
        <v>1</v>
      </c>
      <c r="N146" s="175">
        <v>2.5000000000000001E-2</v>
      </c>
      <c r="O146" s="122" t="s">
        <v>599</v>
      </c>
      <c r="P146" s="215">
        <v>0.75</v>
      </c>
      <c r="Q146" s="170" t="s">
        <v>783</v>
      </c>
      <c r="R146" s="223">
        <v>0.85</v>
      </c>
      <c r="S146" s="208" t="s">
        <v>873</v>
      </c>
      <c r="T146" s="76">
        <v>1</v>
      </c>
      <c r="U146" s="182" t="s">
        <v>889</v>
      </c>
    </row>
    <row r="147" spans="1:22" ht="331.5">
      <c r="A147" s="309"/>
      <c r="B147" s="310"/>
      <c r="C147" s="79" t="s">
        <v>364</v>
      </c>
      <c r="D147" s="23">
        <v>0.1</v>
      </c>
      <c r="E147" s="15" t="s">
        <v>107</v>
      </c>
      <c r="F147" s="24">
        <v>1</v>
      </c>
      <c r="G147" s="79" t="s">
        <v>365</v>
      </c>
      <c r="H147" s="21">
        <v>43102</v>
      </c>
      <c r="I147" s="21">
        <v>43464</v>
      </c>
      <c r="J147" s="25"/>
      <c r="K147" s="25"/>
      <c r="L147" s="25"/>
      <c r="M147" s="25">
        <v>1</v>
      </c>
      <c r="N147" s="176">
        <v>2.5000000000000001E-2</v>
      </c>
      <c r="O147" s="123" t="s">
        <v>600</v>
      </c>
      <c r="P147" s="215">
        <v>0.72</v>
      </c>
      <c r="Q147" s="170" t="s">
        <v>829</v>
      </c>
      <c r="R147" s="235">
        <v>0.85</v>
      </c>
      <c r="S147" s="170" t="s">
        <v>874</v>
      </c>
      <c r="T147" s="76">
        <v>1</v>
      </c>
      <c r="U147" s="182" t="s">
        <v>890</v>
      </c>
    </row>
    <row r="148" spans="1:22" ht="281.25" customHeight="1">
      <c r="A148" s="309"/>
      <c r="B148" s="310"/>
      <c r="C148" s="79" t="s">
        <v>366</v>
      </c>
      <c r="D148" s="23">
        <v>0.1</v>
      </c>
      <c r="E148" s="15" t="s">
        <v>107</v>
      </c>
      <c r="F148" s="24">
        <v>4</v>
      </c>
      <c r="G148" s="79" t="s">
        <v>367</v>
      </c>
      <c r="H148" s="21">
        <v>43102</v>
      </c>
      <c r="I148" s="21">
        <v>43464</v>
      </c>
      <c r="J148" s="26"/>
      <c r="K148" s="26"/>
      <c r="L148" s="26"/>
      <c r="M148" s="26">
        <v>4</v>
      </c>
      <c r="N148" s="176">
        <v>1.4999999999999999E-2</v>
      </c>
      <c r="O148" s="121" t="s">
        <v>601</v>
      </c>
      <c r="P148" s="215">
        <v>0.62</v>
      </c>
      <c r="Q148" s="170" t="s">
        <v>784</v>
      </c>
      <c r="R148" s="223">
        <v>0.93</v>
      </c>
      <c r="S148" s="170" t="s">
        <v>875</v>
      </c>
      <c r="T148" s="76">
        <v>1</v>
      </c>
      <c r="U148" s="244" t="s">
        <v>891</v>
      </c>
    </row>
    <row r="149" spans="1:22" ht="409.5">
      <c r="A149" s="309"/>
      <c r="B149" s="310"/>
      <c r="C149" s="79" t="s">
        <v>368</v>
      </c>
      <c r="D149" s="23">
        <v>0.1</v>
      </c>
      <c r="E149" s="15" t="s">
        <v>107</v>
      </c>
      <c r="F149" s="24">
        <v>1</v>
      </c>
      <c r="G149" s="79" t="s">
        <v>369</v>
      </c>
      <c r="H149" s="21">
        <v>43102</v>
      </c>
      <c r="I149" s="21">
        <v>43464</v>
      </c>
      <c r="J149" s="25"/>
      <c r="K149" s="25"/>
      <c r="L149" s="25"/>
      <c r="M149" s="25">
        <v>1</v>
      </c>
      <c r="N149" s="23">
        <v>2.5000000000000001E-2</v>
      </c>
      <c r="O149" s="121" t="s">
        <v>602</v>
      </c>
      <c r="P149" s="216">
        <v>0.6</v>
      </c>
      <c r="Q149" s="170" t="s">
        <v>830</v>
      </c>
      <c r="R149" s="235">
        <v>0.88</v>
      </c>
      <c r="S149" s="173" t="s">
        <v>876</v>
      </c>
      <c r="T149" s="76">
        <v>1</v>
      </c>
      <c r="U149" s="182" t="s">
        <v>892</v>
      </c>
    </row>
    <row r="150" spans="1:22">
      <c r="A150" s="75"/>
      <c r="B150" s="75"/>
      <c r="C150" s="75"/>
      <c r="D150" s="76">
        <f>SUM(D145:D149)</f>
        <v>0.5</v>
      </c>
      <c r="E150" s="75"/>
      <c r="F150" s="57"/>
      <c r="G150" s="75"/>
      <c r="H150" s="75"/>
      <c r="I150" s="75"/>
      <c r="J150" s="75"/>
      <c r="K150" s="75"/>
      <c r="L150" s="75"/>
      <c r="M150" s="75"/>
      <c r="N150" s="75"/>
      <c r="O150" s="71"/>
      <c r="P150" s="71"/>
      <c r="Q150" s="71"/>
      <c r="R150" s="193"/>
      <c r="S150" s="71"/>
      <c r="T150" s="230"/>
      <c r="U150" s="71"/>
      <c r="V150" s="71"/>
    </row>
    <row r="151" spans="1:22" ht="33.75" hidden="1">
      <c r="A151" s="272" t="s">
        <v>493</v>
      </c>
      <c r="B151" s="272"/>
      <c r="C151" s="272"/>
      <c r="D151" s="272"/>
      <c r="E151" s="272"/>
      <c r="F151" s="272"/>
      <c r="G151" s="272"/>
      <c r="H151" s="272"/>
      <c r="I151" s="272"/>
      <c r="J151" s="272"/>
      <c r="K151" s="272"/>
      <c r="L151" s="272"/>
      <c r="M151" s="272"/>
      <c r="N151" s="272"/>
      <c r="O151" s="272"/>
      <c r="P151" s="272"/>
      <c r="Q151" s="272"/>
      <c r="R151" s="272"/>
      <c r="S151" s="272"/>
      <c r="T151" s="272"/>
      <c r="U151" s="272"/>
      <c r="V151" s="272"/>
    </row>
    <row r="152" spans="1:22" ht="18.75" hidden="1">
      <c r="A152" s="270" t="s">
        <v>99</v>
      </c>
      <c r="B152" s="270" t="s">
        <v>74</v>
      </c>
      <c r="C152" s="270" t="s">
        <v>65</v>
      </c>
      <c r="D152" s="270" t="s">
        <v>66</v>
      </c>
      <c r="E152" s="270" t="s">
        <v>67</v>
      </c>
      <c r="F152" s="271" t="s">
        <v>68</v>
      </c>
      <c r="G152" s="270" t="s">
        <v>69</v>
      </c>
      <c r="H152" s="277" t="s">
        <v>70</v>
      </c>
      <c r="I152" s="277"/>
      <c r="J152" s="277" t="s">
        <v>79</v>
      </c>
      <c r="K152" s="277"/>
      <c r="L152" s="277"/>
      <c r="M152" s="277"/>
      <c r="N152" s="265" t="s">
        <v>490</v>
      </c>
      <c r="O152" s="265"/>
      <c r="P152" s="265"/>
      <c r="Q152" s="265"/>
      <c r="R152" s="265"/>
      <c r="S152" s="265"/>
      <c r="T152" s="265"/>
      <c r="U152" s="265"/>
    </row>
    <row r="153" spans="1:22" ht="15.75" hidden="1">
      <c r="A153" s="270"/>
      <c r="B153" s="270"/>
      <c r="C153" s="270"/>
      <c r="D153" s="270"/>
      <c r="E153" s="270"/>
      <c r="F153" s="271"/>
      <c r="G153" s="270"/>
      <c r="H153" s="276" t="s">
        <v>71</v>
      </c>
      <c r="I153" s="276" t="s">
        <v>176</v>
      </c>
      <c r="J153" s="14" t="s">
        <v>75</v>
      </c>
      <c r="K153" s="14" t="s">
        <v>76</v>
      </c>
      <c r="L153" s="14" t="s">
        <v>77</v>
      </c>
      <c r="M153" s="14" t="s">
        <v>78</v>
      </c>
      <c r="N153" s="266" t="s">
        <v>75</v>
      </c>
      <c r="O153" s="266"/>
      <c r="P153" s="266" t="s">
        <v>76</v>
      </c>
      <c r="Q153" s="266"/>
      <c r="R153" s="266" t="s">
        <v>77</v>
      </c>
      <c r="S153" s="266"/>
      <c r="T153" s="266" t="s">
        <v>78</v>
      </c>
      <c r="U153" s="266"/>
    </row>
    <row r="154" spans="1:22" ht="31.5" hidden="1">
      <c r="A154" s="270"/>
      <c r="B154" s="270"/>
      <c r="C154" s="270"/>
      <c r="D154" s="270"/>
      <c r="E154" s="270"/>
      <c r="F154" s="271"/>
      <c r="G154" s="270"/>
      <c r="H154" s="276"/>
      <c r="I154" s="276"/>
      <c r="J154" s="93" t="s">
        <v>64</v>
      </c>
      <c r="K154" s="53" t="s">
        <v>64</v>
      </c>
      <c r="L154" s="53" t="s">
        <v>64</v>
      </c>
      <c r="M154" s="53" t="s">
        <v>64</v>
      </c>
      <c r="N154" s="66" t="s">
        <v>492</v>
      </c>
      <c r="O154" s="66" t="s">
        <v>491</v>
      </c>
      <c r="P154" s="66" t="s">
        <v>492</v>
      </c>
      <c r="Q154" s="66" t="s">
        <v>491</v>
      </c>
      <c r="R154" s="163" t="s">
        <v>492</v>
      </c>
      <c r="S154" s="66" t="s">
        <v>491</v>
      </c>
      <c r="T154" s="66" t="s">
        <v>492</v>
      </c>
      <c r="U154" s="66" t="s">
        <v>491</v>
      </c>
    </row>
    <row r="155" spans="1:22" ht="33.75" hidden="1">
      <c r="A155" s="272" t="s">
        <v>370</v>
      </c>
      <c r="B155" s="272"/>
      <c r="C155" s="272"/>
      <c r="D155" s="272"/>
      <c r="E155" s="272"/>
      <c r="F155" s="272"/>
      <c r="G155" s="272"/>
      <c r="H155" s="272"/>
      <c r="I155" s="272"/>
      <c r="J155" s="272"/>
      <c r="K155" s="272"/>
      <c r="L155" s="272"/>
      <c r="M155" s="272"/>
      <c r="N155" s="272"/>
      <c r="O155" s="272"/>
      <c r="P155" s="272"/>
      <c r="Q155" s="272"/>
      <c r="R155" s="272"/>
      <c r="S155" s="272"/>
      <c r="T155" s="272"/>
      <c r="U155" s="272"/>
      <c r="V155" s="272"/>
    </row>
    <row r="156" spans="1:22" ht="79.5" hidden="1" customHeight="1">
      <c r="A156" s="319" t="s">
        <v>178</v>
      </c>
      <c r="B156" s="319" t="s">
        <v>179</v>
      </c>
      <c r="C156" s="68" t="s">
        <v>494</v>
      </c>
      <c r="D156" s="70">
        <v>0.03</v>
      </c>
      <c r="E156" s="86" t="s">
        <v>101</v>
      </c>
      <c r="F156" s="91" t="s">
        <v>495</v>
      </c>
      <c r="G156" s="8" t="s">
        <v>496</v>
      </c>
      <c r="H156" s="77">
        <v>43132</v>
      </c>
      <c r="I156" s="77">
        <v>43465</v>
      </c>
      <c r="J156" s="105">
        <v>0.1</v>
      </c>
      <c r="K156" s="68">
        <v>0.3</v>
      </c>
      <c r="L156" s="68">
        <v>0.6</v>
      </c>
      <c r="M156" s="68">
        <v>1</v>
      </c>
      <c r="N156" s="105">
        <v>5.5599999999999997E-2</v>
      </c>
      <c r="O156" s="105" t="s">
        <v>603</v>
      </c>
      <c r="P156" s="68"/>
      <c r="Q156" s="71"/>
      <c r="R156" s="195"/>
      <c r="S156" s="71"/>
      <c r="T156" s="202"/>
      <c r="U156" s="71"/>
    </row>
    <row r="157" spans="1:22" ht="79.5" hidden="1" customHeight="1">
      <c r="A157" s="320"/>
      <c r="B157" s="320"/>
      <c r="C157" s="68" t="s">
        <v>497</v>
      </c>
      <c r="D157" s="70">
        <v>0.03</v>
      </c>
      <c r="E157" s="86" t="s">
        <v>107</v>
      </c>
      <c r="F157" s="86">
        <v>2</v>
      </c>
      <c r="G157" s="8" t="s">
        <v>498</v>
      </c>
      <c r="H157" s="77">
        <v>43132</v>
      </c>
      <c r="I157" s="77" t="s">
        <v>499</v>
      </c>
      <c r="J157" s="105">
        <v>0.7</v>
      </c>
      <c r="K157" s="68">
        <v>1</v>
      </c>
      <c r="L157" s="68"/>
      <c r="M157" s="68"/>
      <c r="N157" s="105">
        <v>0</v>
      </c>
      <c r="O157" s="105"/>
      <c r="P157" s="68"/>
      <c r="Q157" s="71"/>
      <c r="R157" s="195"/>
      <c r="S157" s="71"/>
      <c r="T157" s="202"/>
      <c r="U157" s="71"/>
    </row>
    <row r="158" spans="1:22" ht="79.5" hidden="1" customHeight="1">
      <c r="A158" s="320"/>
      <c r="B158" s="320"/>
      <c r="C158" s="68" t="s">
        <v>500</v>
      </c>
      <c r="D158" s="70">
        <v>0.02</v>
      </c>
      <c r="E158" s="86" t="s">
        <v>107</v>
      </c>
      <c r="F158" s="86">
        <v>2</v>
      </c>
      <c r="G158" s="8" t="s">
        <v>501</v>
      </c>
      <c r="H158" s="77">
        <v>43221</v>
      </c>
      <c r="I158" s="77">
        <v>43465</v>
      </c>
      <c r="J158" s="105">
        <v>0</v>
      </c>
      <c r="K158" s="68">
        <v>0.1</v>
      </c>
      <c r="L158" s="68">
        <v>0.55000000000000004</v>
      </c>
      <c r="M158" s="68">
        <v>1</v>
      </c>
      <c r="N158" s="105">
        <v>0</v>
      </c>
      <c r="O158" s="105"/>
      <c r="P158" s="68"/>
      <c r="Q158" s="71"/>
      <c r="R158" s="195"/>
      <c r="S158" s="71"/>
      <c r="T158" s="202"/>
      <c r="U158" s="71"/>
    </row>
    <row r="159" spans="1:22" ht="79.5" hidden="1" customHeight="1">
      <c r="A159" s="320"/>
      <c r="B159" s="320"/>
      <c r="C159" s="68" t="s">
        <v>502</v>
      </c>
      <c r="D159" s="70">
        <v>0.03</v>
      </c>
      <c r="E159" s="86" t="s">
        <v>101</v>
      </c>
      <c r="F159" s="68">
        <v>0.25</v>
      </c>
      <c r="G159" s="8" t="s">
        <v>503</v>
      </c>
      <c r="H159" s="77">
        <v>43132</v>
      </c>
      <c r="I159" s="77">
        <v>43465</v>
      </c>
      <c r="J159" s="105">
        <v>0.25</v>
      </c>
      <c r="K159" s="68">
        <v>0.5</v>
      </c>
      <c r="L159" s="68">
        <v>0.75</v>
      </c>
      <c r="M159" s="68">
        <v>1</v>
      </c>
      <c r="N159" s="105">
        <v>2.0299999999999998</v>
      </c>
      <c r="O159" s="105" t="s">
        <v>604</v>
      </c>
      <c r="P159" s="68"/>
      <c r="Q159" s="71"/>
      <c r="R159" s="195"/>
      <c r="S159" s="71"/>
      <c r="T159" s="202"/>
      <c r="U159" s="71"/>
    </row>
    <row r="160" spans="1:22" ht="79.5" hidden="1" customHeight="1">
      <c r="A160" s="320"/>
      <c r="B160" s="320"/>
      <c r="C160" s="68" t="s">
        <v>504</v>
      </c>
      <c r="D160" s="70">
        <v>0.02</v>
      </c>
      <c r="E160" s="86" t="s">
        <v>101</v>
      </c>
      <c r="F160" s="68">
        <v>0.2</v>
      </c>
      <c r="G160" s="8" t="s">
        <v>505</v>
      </c>
      <c r="H160" s="77">
        <v>43132</v>
      </c>
      <c r="I160" s="77">
        <v>43465</v>
      </c>
      <c r="J160" s="105">
        <v>0.25</v>
      </c>
      <c r="K160" s="68">
        <v>0.5</v>
      </c>
      <c r="L160" s="68">
        <v>0.75</v>
      </c>
      <c r="M160" s="68">
        <v>1</v>
      </c>
      <c r="N160" s="105">
        <v>0</v>
      </c>
      <c r="O160" s="106"/>
      <c r="P160" s="68"/>
      <c r="Q160" s="71"/>
      <c r="R160" s="195"/>
      <c r="S160" s="71"/>
      <c r="T160" s="202"/>
      <c r="U160" s="71"/>
    </row>
    <row r="161" spans="1:22" ht="79.5" hidden="1" customHeight="1">
      <c r="A161" s="320"/>
      <c r="B161" s="320"/>
      <c r="C161" s="68" t="s">
        <v>506</v>
      </c>
      <c r="D161" s="70">
        <v>0.03</v>
      </c>
      <c r="E161" s="86" t="s">
        <v>107</v>
      </c>
      <c r="F161" s="86">
        <v>15</v>
      </c>
      <c r="G161" s="8" t="s">
        <v>507</v>
      </c>
      <c r="H161" s="77">
        <v>43132</v>
      </c>
      <c r="I161" s="77">
        <v>43465</v>
      </c>
      <c r="J161" s="105">
        <v>0.25</v>
      </c>
      <c r="K161" s="68">
        <v>0.5</v>
      </c>
      <c r="L161" s="68">
        <v>0.75</v>
      </c>
      <c r="M161" s="68">
        <v>1</v>
      </c>
      <c r="N161" s="105">
        <v>0.1333</v>
      </c>
      <c r="O161" s="105" t="s">
        <v>605</v>
      </c>
      <c r="P161" s="68"/>
      <c r="Q161" s="71"/>
      <c r="R161" s="195"/>
      <c r="S161" s="71"/>
      <c r="T161" s="202"/>
      <c r="U161" s="71"/>
    </row>
    <row r="162" spans="1:22" ht="79.5" hidden="1" customHeight="1">
      <c r="A162" s="320"/>
      <c r="B162" s="320"/>
      <c r="C162" s="68" t="s">
        <v>508</v>
      </c>
      <c r="D162" s="70">
        <v>0.02</v>
      </c>
      <c r="E162" s="86" t="s">
        <v>101</v>
      </c>
      <c r="F162" s="68">
        <v>1</v>
      </c>
      <c r="G162" s="8" t="s">
        <v>509</v>
      </c>
      <c r="H162" s="77">
        <v>43132</v>
      </c>
      <c r="I162" s="77">
        <v>43465</v>
      </c>
      <c r="J162" s="105">
        <v>0.25</v>
      </c>
      <c r="K162" s="68">
        <v>0.5</v>
      </c>
      <c r="L162" s="68">
        <v>0.75</v>
      </c>
      <c r="M162" s="68">
        <v>1</v>
      </c>
      <c r="N162" s="105">
        <v>0.25</v>
      </c>
      <c r="O162" s="105" t="s">
        <v>606</v>
      </c>
      <c r="P162" s="68"/>
      <c r="Q162" s="71"/>
      <c r="R162" s="195"/>
      <c r="S162" s="71"/>
      <c r="T162" s="202"/>
      <c r="U162" s="71"/>
    </row>
    <row r="163" spans="1:22" ht="79.5" hidden="1" customHeight="1">
      <c r="A163" s="320"/>
      <c r="B163" s="320"/>
      <c r="C163" s="68" t="s">
        <v>510</v>
      </c>
      <c r="D163" s="70">
        <v>0.03</v>
      </c>
      <c r="E163" s="86" t="s">
        <v>107</v>
      </c>
      <c r="F163" s="86">
        <v>1</v>
      </c>
      <c r="G163" s="8" t="s">
        <v>511</v>
      </c>
      <c r="H163" s="77">
        <v>43101</v>
      </c>
      <c r="I163" s="77">
        <v>43189</v>
      </c>
      <c r="J163" s="105">
        <v>1</v>
      </c>
      <c r="K163" s="68"/>
      <c r="L163" s="68"/>
      <c r="M163" s="68"/>
      <c r="N163" s="105">
        <v>1</v>
      </c>
      <c r="O163" s="105" t="s">
        <v>607</v>
      </c>
      <c r="P163" s="68"/>
      <c r="Q163" s="71"/>
      <c r="R163" s="195"/>
      <c r="S163" s="71"/>
      <c r="T163" s="202"/>
      <c r="U163" s="71"/>
    </row>
    <row r="164" spans="1:22" ht="79.5" hidden="1" customHeight="1">
      <c r="A164" s="320"/>
      <c r="B164" s="320"/>
      <c r="C164" s="68" t="s">
        <v>512</v>
      </c>
      <c r="D164" s="70">
        <v>0.03</v>
      </c>
      <c r="E164" s="86" t="s">
        <v>101</v>
      </c>
      <c r="F164" s="68">
        <v>0.8</v>
      </c>
      <c r="G164" s="8" t="s">
        <v>513</v>
      </c>
      <c r="H164" s="77">
        <v>43101</v>
      </c>
      <c r="I164" s="77">
        <v>43189</v>
      </c>
      <c r="J164" s="105">
        <v>1</v>
      </c>
      <c r="K164" s="68"/>
      <c r="L164" s="68"/>
      <c r="M164" s="68"/>
      <c r="N164" s="105">
        <v>1.08</v>
      </c>
      <c r="O164" s="105" t="s">
        <v>608</v>
      </c>
      <c r="P164" s="68"/>
      <c r="Q164" s="71"/>
      <c r="R164" s="195"/>
      <c r="S164" s="71"/>
      <c r="T164" s="202"/>
      <c r="U164" s="71"/>
    </row>
    <row r="165" spans="1:22" ht="79.5" hidden="1" customHeight="1">
      <c r="A165" s="320"/>
      <c r="B165" s="320"/>
      <c r="C165" s="68" t="s">
        <v>514</v>
      </c>
      <c r="D165" s="70">
        <v>0.02</v>
      </c>
      <c r="E165" s="86" t="s">
        <v>101</v>
      </c>
      <c r="F165" s="68">
        <v>1</v>
      </c>
      <c r="G165" s="8" t="s">
        <v>515</v>
      </c>
      <c r="H165" s="77">
        <v>43101</v>
      </c>
      <c r="I165" s="77">
        <v>43189</v>
      </c>
      <c r="J165" s="105">
        <v>1</v>
      </c>
      <c r="K165" s="68"/>
      <c r="L165" s="68"/>
      <c r="M165" s="68"/>
      <c r="N165" s="105">
        <v>0.76919999999999999</v>
      </c>
      <c r="O165" s="105" t="s">
        <v>609</v>
      </c>
      <c r="P165" s="68"/>
      <c r="Q165" s="71"/>
      <c r="R165" s="195"/>
      <c r="S165" s="71"/>
      <c r="T165" s="202"/>
      <c r="U165" s="71"/>
    </row>
    <row r="166" spans="1:22" ht="79.5" hidden="1" customHeight="1">
      <c r="A166" s="320"/>
      <c r="B166" s="320"/>
      <c r="C166" s="68" t="s">
        <v>516</v>
      </c>
      <c r="D166" s="70">
        <v>0.02</v>
      </c>
      <c r="E166" s="86" t="s">
        <v>101</v>
      </c>
      <c r="F166" s="68">
        <v>1</v>
      </c>
      <c r="G166" s="8" t="s">
        <v>517</v>
      </c>
      <c r="H166" s="77">
        <v>43101</v>
      </c>
      <c r="I166" s="77">
        <v>43189</v>
      </c>
      <c r="J166" s="105">
        <v>1</v>
      </c>
      <c r="K166" s="68"/>
      <c r="L166" s="68"/>
      <c r="M166" s="68"/>
      <c r="N166" s="105">
        <v>1</v>
      </c>
      <c r="O166" s="105" t="s">
        <v>610</v>
      </c>
      <c r="P166" s="68"/>
      <c r="Q166" s="71"/>
      <c r="R166" s="195"/>
      <c r="S166" s="71"/>
      <c r="T166" s="202"/>
      <c r="U166" s="71"/>
    </row>
    <row r="167" spans="1:22" ht="79.5" hidden="1" customHeight="1">
      <c r="A167" s="320"/>
      <c r="B167" s="320"/>
      <c r="C167" s="68" t="s">
        <v>518</v>
      </c>
      <c r="D167" s="70">
        <v>0.02</v>
      </c>
      <c r="E167" s="86" t="s">
        <v>107</v>
      </c>
      <c r="F167" s="86">
        <v>1</v>
      </c>
      <c r="G167" s="8" t="s">
        <v>519</v>
      </c>
      <c r="H167" s="77">
        <v>43191</v>
      </c>
      <c r="I167" s="77" t="s">
        <v>520</v>
      </c>
      <c r="J167" s="105">
        <v>0.5</v>
      </c>
      <c r="K167" s="68">
        <v>1</v>
      </c>
      <c r="L167" s="68"/>
      <c r="M167" s="68"/>
      <c r="N167" s="105">
        <v>0</v>
      </c>
      <c r="O167" s="105"/>
      <c r="P167" s="68"/>
      <c r="Q167" s="71"/>
      <c r="R167" s="195"/>
      <c r="S167" s="71"/>
      <c r="T167" s="202"/>
      <c r="U167" s="71"/>
    </row>
    <row r="168" spans="1:22" ht="79.5" hidden="1" customHeight="1">
      <c r="A168" s="320"/>
      <c r="B168" s="320"/>
      <c r="C168" s="68" t="s">
        <v>521</v>
      </c>
      <c r="D168" s="70">
        <v>0.03</v>
      </c>
      <c r="E168" s="86" t="s">
        <v>101</v>
      </c>
      <c r="F168" s="68">
        <v>0.85</v>
      </c>
      <c r="G168" s="8" t="s">
        <v>522</v>
      </c>
      <c r="H168" s="77">
        <v>43132</v>
      </c>
      <c r="I168" s="77">
        <v>43465</v>
      </c>
      <c r="J168" s="105">
        <v>0.25</v>
      </c>
      <c r="K168" s="68">
        <v>0.5</v>
      </c>
      <c r="L168" s="68">
        <v>0.75</v>
      </c>
      <c r="M168" s="68">
        <v>1</v>
      </c>
      <c r="N168" s="105">
        <v>0.1741</v>
      </c>
      <c r="O168" s="105" t="s">
        <v>611</v>
      </c>
      <c r="P168" s="68"/>
      <c r="Q168" s="71"/>
      <c r="R168" s="195"/>
      <c r="S168" s="71"/>
      <c r="T168" s="202"/>
      <c r="U168" s="71"/>
    </row>
    <row r="169" spans="1:22" ht="79.5" hidden="1" customHeight="1">
      <c r="A169" s="320"/>
      <c r="B169" s="320"/>
      <c r="C169" s="68" t="s">
        <v>521</v>
      </c>
      <c r="D169" s="70">
        <v>0.03</v>
      </c>
      <c r="E169" s="86" t="s">
        <v>101</v>
      </c>
      <c r="F169" s="68">
        <v>0.85</v>
      </c>
      <c r="G169" s="8" t="s">
        <v>523</v>
      </c>
      <c r="H169" s="77">
        <v>43132</v>
      </c>
      <c r="I169" s="77">
        <v>43465</v>
      </c>
      <c r="J169" s="105">
        <v>0.25</v>
      </c>
      <c r="K169" s="68">
        <v>0.5</v>
      </c>
      <c r="L169" s="68">
        <v>0.75</v>
      </c>
      <c r="M169" s="68">
        <v>1</v>
      </c>
      <c r="N169" s="105">
        <v>0.159</v>
      </c>
      <c r="O169" s="105" t="s">
        <v>612</v>
      </c>
      <c r="P169" s="68"/>
      <c r="Q169" s="71"/>
      <c r="R169" s="195"/>
      <c r="S169" s="71"/>
      <c r="T169" s="202"/>
      <c r="U169" s="71"/>
    </row>
    <row r="170" spans="1:22" ht="79.5" hidden="1" customHeight="1">
      <c r="A170" s="320"/>
      <c r="B170" s="320"/>
      <c r="C170" s="68" t="s">
        <v>521</v>
      </c>
      <c r="D170" s="70">
        <v>0.03</v>
      </c>
      <c r="E170" s="86" t="s">
        <v>101</v>
      </c>
      <c r="F170" s="68">
        <v>0.8</v>
      </c>
      <c r="G170" s="8" t="s">
        <v>524</v>
      </c>
      <c r="H170" s="77">
        <v>43132</v>
      </c>
      <c r="I170" s="77">
        <v>43465</v>
      </c>
      <c r="J170" s="105">
        <v>0.25</v>
      </c>
      <c r="K170" s="68">
        <v>0.5</v>
      </c>
      <c r="L170" s="68">
        <v>0.75</v>
      </c>
      <c r="M170" s="68">
        <v>1</v>
      </c>
      <c r="N170" s="105">
        <v>0.18179999999999999</v>
      </c>
      <c r="O170" s="105" t="s">
        <v>613</v>
      </c>
      <c r="P170" s="68"/>
      <c r="Q170" s="71"/>
      <c r="R170" s="195"/>
      <c r="S170" s="71"/>
      <c r="T170" s="202"/>
      <c r="U170" s="71"/>
    </row>
    <row r="171" spans="1:22" ht="79.5" hidden="1" customHeight="1">
      <c r="A171" s="320"/>
      <c r="B171" s="320"/>
      <c r="C171" s="68" t="s">
        <v>525</v>
      </c>
      <c r="D171" s="70">
        <v>0.03</v>
      </c>
      <c r="E171" s="86" t="s">
        <v>107</v>
      </c>
      <c r="F171" s="86">
        <v>4</v>
      </c>
      <c r="G171" s="8" t="s">
        <v>526</v>
      </c>
      <c r="H171" s="77">
        <v>43132</v>
      </c>
      <c r="I171" s="77">
        <v>43159</v>
      </c>
      <c r="J171" s="105">
        <v>1</v>
      </c>
      <c r="K171" s="68"/>
      <c r="L171" s="68"/>
      <c r="M171" s="68"/>
      <c r="N171" s="105">
        <v>0.5</v>
      </c>
      <c r="O171" s="105" t="s">
        <v>614</v>
      </c>
      <c r="P171" s="68"/>
      <c r="Q171" s="71"/>
      <c r="R171" s="195"/>
      <c r="S171" s="71"/>
      <c r="T171" s="202"/>
      <c r="U171" s="71"/>
    </row>
    <row r="172" spans="1:22" ht="252" hidden="1">
      <c r="A172" s="320"/>
      <c r="B172" s="320"/>
      <c r="C172" s="68" t="s">
        <v>527</v>
      </c>
      <c r="D172" s="70">
        <v>0.03</v>
      </c>
      <c r="E172" s="86" t="s">
        <v>107</v>
      </c>
      <c r="F172" s="86">
        <v>4</v>
      </c>
      <c r="G172" s="8" t="s">
        <v>528</v>
      </c>
      <c r="H172" s="77">
        <v>43160</v>
      </c>
      <c r="I172" s="77">
        <v>43465</v>
      </c>
      <c r="J172" s="105">
        <v>0.25</v>
      </c>
      <c r="K172" s="68">
        <v>0.5</v>
      </c>
      <c r="L172" s="68">
        <v>0.75</v>
      </c>
      <c r="M172" s="68">
        <v>1</v>
      </c>
      <c r="N172" s="105">
        <v>0</v>
      </c>
      <c r="O172" s="105" t="s">
        <v>615</v>
      </c>
      <c r="P172" s="68"/>
      <c r="Q172" s="71"/>
      <c r="R172" s="195"/>
      <c r="S172" s="71"/>
      <c r="T172" s="202"/>
      <c r="U172" s="71"/>
    </row>
    <row r="173" spans="1:22" ht="47.25" hidden="1">
      <c r="A173" s="320"/>
      <c r="B173" s="320"/>
      <c r="C173" s="68" t="s">
        <v>529</v>
      </c>
      <c r="D173" s="70">
        <v>0.02</v>
      </c>
      <c r="E173" s="86" t="s">
        <v>107</v>
      </c>
      <c r="F173" s="86">
        <v>1</v>
      </c>
      <c r="G173" s="8" t="s">
        <v>530</v>
      </c>
      <c r="H173" s="77">
        <v>43132</v>
      </c>
      <c r="I173" s="77">
        <v>43159</v>
      </c>
      <c r="J173" s="105">
        <v>1</v>
      </c>
      <c r="K173" s="68"/>
      <c r="L173" s="68"/>
      <c r="M173" s="68"/>
      <c r="N173" s="105">
        <v>0</v>
      </c>
      <c r="O173" s="106"/>
      <c r="P173" s="68"/>
      <c r="Q173" s="71"/>
      <c r="R173" s="195"/>
      <c r="S173" s="71"/>
      <c r="T173" s="202"/>
      <c r="U173" s="71"/>
    </row>
    <row r="174" spans="1:22" ht="47.25" hidden="1">
      <c r="A174" s="321"/>
      <c r="B174" s="321"/>
      <c r="C174" s="68" t="s">
        <v>531</v>
      </c>
      <c r="D174" s="70">
        <v>0.03</v>
      </c>
      <c r="E174" s="86" t="s">
        <v>101</v>
      </c>
      <c r="F174" s="68">
        <v>1</v>
      </c>
      <c r="G174" s="8" t="s">
        <v>532</v>
      </c>
      <c r="H174" s="77">
        <v>43160</v>
      </c>
      <c r="I174" s="77">
        <v>43465</v>
      </c>
      <c r="J174" s="105">
        <v>0.25</v>
      </c>
      <c r="K174" s="68">
        <v>0.5</v>
      </c>
      <c r="L174" s="68">
        <v>0.75</v>
      </c>
      <c r="M174" s="68">
        <v>1</v>
      </c>
      <c r="N174" s="105">
        <v>0</v>
      </c>
      <c r="O174" s="106"/>
      <c r="P174" s="68"/>
      <c r="Q174" s="71"/>
      <c r="R174" s="195"/>
      <c r="S174" s="71"/>
      <c r="T174" s="202"/>
      <c r="U174" s="71"/>
    </row>
    <row r="175" spans="1:22" hidden="1">
      <c r="A175" s="75"/>
      <c r="B175" s="75"/>
      <c r="C175" s="89"/>
      <c r="D175" s="76">
        <f>SUM(D156:D174)</f>
        <v>0.50000000000000022</v>
      </c>
      <c r="E175" s="89"/>
      <c r="F175" s="90"/>
      <c r="G175" s="89"/>
      <c r="H175" s="89"/>
      <c r="I175" s="89"/>
      <c r="J175" s="89"/>
      <c r="K175" s="89"/>
      <c r="L175" s="89"/>
      <c r="M175" s="89"/>
      <c r="N175" s="89"/>
      <c r="O175" s="71"/>
      <c r="P175" s="71"/>
      <c r="Q175" s="71"/>
      <c r="R175" s="193"/>
      <c r="S175" s="71"/>
      <c r="T175" s="230"/>
      <c r="U175" s="71"/>
      <c r="V175" s="71"/>
    </row>
    <row r="176" spans="1:22" ht="23.25" hidden="1" customHeight="1">
      <c r="A176" s="272" t="s">
        <v>493</v>
      </c>
      <c r="B176" s="272"/>
      <c r="C176" s="272"/>
      <c r="D176" s="272"/>
      <c r="E176" s="272"/>
      <c r="F176" s="272"/>
      <c r="G176" s="272"/>
      <c r="H176" s="272"/>
      <c r="I176" s="272"/>
      <c r="J176" s="272"/>
      <c r="K176" s="272"/>
      <c r="L176" s="272"/>
      <c r="M176" s="272"/>
      <c r="N176" s="272"/>
      <c r="O176" s="272"/>
      <c r="P176" s="272"/>
      <c r="Q176" s="272"/>
      <c r="R176" s="272"/>
      <c r="S176" s="272"/>
      <c r="T176" s="272"/>
      <c r="U176" s="272"/>
      <c r="V176" s="272"/>
    </row>
    <row r="177" spans="1:22" ht="15.75" hidden="1" customHeight="1">
      <c r="A177" s="270" t="s">
        <v>99</v>
      </c>
      <c r="B177" s="270" t="s">
        <v>74</v>
      </c>
      <c r="C177" s="270" t="s">
        <v>65</v>
      </c>
      <c r="D177" s="270" t="s">
        <v>66</v>
      </c>
      <c r="E177" s="270" t="s">
        <v>67</v>
      </c>
      <c r="F177" s="271" t="s">
        <v>68</v>
      </c>
      <c r="G177" s="270" t="s">
        <v>69</v>
      </c>
      <c r="H177" s="277" t="s">
        <v>70</v>
      </c>
      <c r="I177" s="277"/>
      <c r="J177" s="277" t="s">
        <v>79</v>
      </c>
      <c r="K177" s="277"/>
      <c r="L177" s="277"/>
      <c r="M177" s="277"/>
      <c r="N177" s="265" t="s">
        <v>490</v>
      </c>
      <c r="O177" s="265"/>
      <c r="P177" s="265"/>
      <c r="Q177" s="265"/>
      <c r="R177" s="265"/>
      <c r="S177" s="265"/>
      <c r="T177" s="265"/>
      <c r="U177" s="265"/>
    </row>
    <row r="178" spans="1:22" ht="15.75" hidden="1">
      <c r="A178" s="270"/>
      <c r="B178" s="270"/>
      <c r="C178" s="270"/>
      <c r="D178" s="270"/>
      <c r="E178" s="270"/>
      <c r="F178" s="271"/>
      <c r="G178" s="270"/>
      <c r="H178" s="276" t="s">
        <v>71</v>
      </c>
      <c r="I178" s="276" t="s">
        <v>176</v>
      </c>
      <c r="J178" s="14" t="s">
        <v>75</v>
      </c>
      <c r="K178" s="14" t="s">
        <v>76</v>
      </c>
      <c r="L178" s="14" t="s">
        <v>77</v>
      </c>
      <c r="M178" s="14" t="s">
        <v>78</v>
      </c>
      <c r="N178" s="266" t="s">
        <v>75</v>
      </c>
      <c r="O178" s="266"/>
      <c r="P178" s="266" t="s">
        <v>76</v>
      </c>
      <c r="Q178" s="266"/>
      <c r="R178" s="266" t="s">
        <v>77</v>
      </c>
      <c r="S178" s="266"/>
      <c r="T178" s="266" t="s">
        <v>78</v>
      </c>
      <c r="U178" s="266"/>
    </row>
    <row r="179" spans="1:22" ht="31.5" hidden="1">
      <c r="A179" s="270"/>
      <c r="B179" s="270"/>
      <c r="C179" s="270"/>
      <c r="D179" s="270"/>
      <c r="E179" s="270"/>
      <c r="F179" s="271"/>
      <c r="G179" s="270"/>
      <c r="H179" s="276"/>
      <c r="I179" s="276"/>
      <c r="J179" s="93" t="s">
        <v>64</v>
      </c>
      <c r="K179" s="53" t="s">
        <v>64</v>
      </c>
      <c r="L179" s="53" t="s">
        <v>64</v>
      </c>
      <c r="M179" s="53" t="s">
        <v>64</v>
      </c>
      <c r="N179" s="66" t="s">
        <v>492</v>
      </c>
      <c r="O179" s="66" t="s">
        <v>491</v>
      </c>
      <c r="P179" s="66" t="s">
        <v>492</v>
      </c>
      <c r="Q179" s="66" t="s">
        <v>491</v>
      </c>
      <c r="R179" s="163" t="s">
        <v>492</v>
      </c>
      <c r="S179" s="66" t="s">
        <v>491</v>
      </c>
      <c r="T179" s="66" t="s">
        <v>492</v>
      </c>
      <c r="U179" s="66" t="s">
        <v>491</v>
      </c>
    </row>
    <row r="180" spans="1:22" ht="33.75" hidden="1">
      <c r="A180" s="272" t="s">
        <v>371</v>
      </c>
      <c r="B180" s="272"/>
      <c r="C180" s="272"/>
      <c r="D180" s="272"/>
      <c r="E180" s="272"/>
      <c r="F180" s="272"/>
      <c r="G180" s="272"/>
      <c r="H180" s="272"/>
      <c r="I180" s="272"/>
      <c r="J180" s="272"/>
      <c r="K180" s="272"/>
      <c r="L180" s="272"/>
      <c r="M180" s="272"/>
      <c r="N180" s="272"/>
      <c r="O180" s="272"/>
      <c r="P180" s="272"/>
      <c r="Q180" s="272"/>
      <c r="R180" s="272"/>
      <c r="S180" s="272"/>
      <c r="T180" s="272"/>
      <c r="U180" s="272"/>
      <c r="V180" s="272"/>
    </row>
    <row r="181" spans="1:22" ht="153" hidden="1">
      <c r="A181" s="323"/>
      <c r="B181" s="323"/>
      <c r="C181" s="44" t="s">
        <v>372</v>
      </c>
      <c r="D181" s="27">
        <v>0.25</v>
      </c>
      <c r="E181" s="58" t="s">
        <v>101</v>
      </c>
      <c r="F181" s="31">
        <v>0.9</v>
      </c>
      <c r="G181" s="45" t="s">
        <v>373</v>
      </c>
      <c r="H181" s="21">
        <v>43102</v>
      </c>
      <c r="I181" s="21">
        <v>43464</v>
      </c>
      <c r="J181" s="94"/>
      <c r="K181" s="30">
        <v>0.3</v>
      </c>
      <c r="L181" s="58"/>
      <c r="M181" s="31">
        <v>0.9</v>
      </c>
      <c r="N181" s="124">
        <v>0.2</v>
      </c>
      <c r="O181" s="99" t="s">
        <v>616</v>
      </c>
      <c r="P181" s="71"/>
      <c r="Q181" s="71"/>
      <c r="R181" s="193"/>
      <c r="S181" s="71"/>
      <c r="T181" s="230"/>
      <c r="U181" s="71"/>
    </row>
    <row r="182" spans="1:22" ht="90" hidden="1">
      <c r="A182" s="323"/>
      <c r="B182" s="323"/>
      <c r="C182" s="46" t="s">
        <v>374</v>
      </c>
      <c r="D182" s="27">
        <v>0.25</v>
      </c>
      <c r="E182" s="58" t="s">
        <v>101</v>
      </c>
      <c r="F182" s="31">
        <v>0.8</v>
      </c>
      <c r="G182" s="50" t="s">
        <v>375</v>
      </c>
      <c r="H182" s="21">
        <v>43102</v>
      </c>
      <c r="I182" s="21">
        <v>43464</v>
      </c>
      <c r="J182" s="94"/>
      <c r="K182" s="30">
        <v>0.3</v>
      </c>
      <c r="L182" s="58"/>
      <c r="M182" s="31">
        <v>0.8</v>
      </c>
      <c r="N182" s="124">
        <v>0.5</v>
      </c>
      <c r="O182" s="99" t="s">
        <v>916</v>
      </c>
      <c r="P182" s="71"/>
      <c r="Q182" s="71"/>
      <c r="R182" s="193"/>
      <c r="S182" s="71"/>
      <c r="T182" s="230"/>
      <c r="U182" s="71"/>
    </row>
    <row r="183" spans="1:22" hidden="1">
      <c r="A183" s="75"/>
      <c r="B183" s="75"/>
      <c r="C183" s="75"/>
      <c r="D183" s="76">
        <f>SUM(D181:D182)</f>
        <v>0.5</v>
      </c>
      <c r="E183" s="75"/>
      <c r="F183" s="57"/>
      <c r="G183" s="75"/>
      <c r="H183" s="75"/>
      <c r="I183" s="75"/>
      <c r="J183" s="75"/>
      <c r="K183" s="75"/>
      <c r="L183" s="75"/>
      <c r="M183" s="75"/>
      <c r="N183" s="75"/>
      <c r="O183" s="71"/>
      <c r="P183" s="71"/>
      <c r="Q183" s="71"/>
      <c r="R183" s="193"/>
      <c r="S183" s="71"/>
      <c r="T183" s="230"/>
      <c r="U183" s="71"/>
      <c r="V183" s="71"/>
    </row>
    <row r="184" spans="1:22" ht="33.75" hidden="1">
      <c r="A184" s="272" t="s">
        <v>493</v>
      </c>
      <c r="B184" s="272"/>
      <c r="C184" s="272"/>
      <c r="D184" s="272"/>
      <c r="E184" s="272"/>
      <c r="F184" s="272"/>
      <c r="G184" s="272"/>
      <c r="H184" s="272"/>
      <c r="I184" s="272"/>
      <c r="J184" s="272"/>
      <c r="K184" s="272"/>
      <c r="L184" s="272"/>
      <c r="M184" s="272"/>
      <c r="N184" s="272"/>
      <c r="O184" s="272"/>
      <c r="P184" s="272"/>
      <c r="Q184" s="272"/>
      <c r="R184" s="272"/>
      <c r="S184" s="272"/>
      <c r="T184" s="272"/>
      <c r="U184" s="272"/>
      <c r="V184" s="272"/>
    </row>
    <row r="185" spans="1:22" ht="18.75" hidden="1">
      <c r="A185" s="270" t="s">
        <v>99</v>
      </c>
      <c r="B185" s="270" t="s">
        <v>74</v>
      </c>
      <c r="C185" s="270" t="s">
        <v>65</v>
      </c>
      <c r="D185" s="270" t="s">
        <v>66</v>
      </c>
      <c r="E185" s="270" t="s">
        <v>67</v>
      </c>
      <c r="F185" s="271" t="s">
        <v>68</v>
      </c>
      <c r="G185" s="270" t="s">
        <v>69</v>
      </c>
      <c r="H185" s="277" t="s">
        <v>70</v>
      </c>
      <c r="I185" s="277"/>
      <c r="J185" s="277" t="s">
        <v>79</v>
      </c>
      <c r="K185" s="277"/>
      <c r="L185" s="277"/>
      <c r="M185" s="277"/>
      <c r="N185" s="265" t="s">
        <v>490</v>
      </c>
      <c r="O185" s="265"/>
      <c r="P185" s="265"/>
      <c r="Q185" s="265"/>
      <c r="R185" s="265"/>
      <c r="S185" s="265"/>
      <c r="T185" s="265"/>
      <c r="U185" s="265"/>
    </row>
    <row r="186" spans="1:22" ht="15.75" hidden="1">
      <c r="A186" s="270"/>
      <c r="B186" s="270"/>
      <c r="C186" s="270"/>
      <c r="D186" s="270"/>
      <c r="E186" s="270"/>
      <c r="F186" s="271"/>
      <c r="G186" s="270"/>
      <c r="H186" s="276" t="s">
        <v>71</v>
      </c>
      <c r="I186" s="276" t="s">
        <v>176</v>
      </c>
      <c r="J186" s="14" t="s">
        <v>75</v>
      </c>
      <c r="K186" s="14" t="s">
        <v>76</v>
      </c>
      <c r="L186" s="14" t="s">
        <v>77</v>
      </c>
      <c r="M186" s="14" t="s">
        <v>78</v>
      </c>
      <c r="N186" s="266" t="s">
        <v>75</v>
      </c>
      <c r="O186" s="266"/>
      <c r="P186" s="266" t="s">
        <v>76</v>
      </c>
      <c r="Q186" s="266"/>
      <c r="R186" s="266" t="s">
        <v>77</v>
      </c>
      <c r="S186" s="266"/>
      <c r="T186" s="266" t="s">
        <v>78</v>
      </c>
      <c r="U186" s="266"/>
    </row>
    <row r="187" spans="1:22" ht="31.5" hidden="1">
      <c r="A187" s="270"/>
      <c r="B187" s="270"/>
      <c r="C187" s="270"/>
      <c r="D187" s="270"/>
      <c r="E187" s="270"/>
      <c r="F187" s="271"/>
      <c r="G187" s="270"/>
      <c r="H187" s="276"/>
      <c r="I187" s="276"/>
      <c r="J187" s="93" t="s">
        <v>64</v>
      </c>
      <c r="K187" s="53" t="s">
        <v>64</v>
      </c>
      <c r="L187" s="53" t="s">
        <v>64</v>
      </c>
      <c r="M187" s="53" t="s">
        <v>64</v>
      </c>
      <c r="N187" s="66" t="s">
        <v>492</v>
      </c>
      <c r="O187" s="66" t="s">
        <v>491</v>
      </c>
      <c r="P187" s="66" t="s">
        <v>492</v>
      </c>
      <c r="Q187" s="66" t="s">
        <v>491</v>
      </c>
      <c r="R187" s="163" t="s">
        <v>492</v>
      </c>
      <c r="S187" s="66" t="s">
        <v>491</v>
      </c>
      <c r="T187" s="66" t="s">
        <v>492</v>
      </c>
      <c r="U187" s="66" t="s">
        <v>491</v>
      </c>
    </row>
    <row r="188" spans="1:22" ht="33.75" hidden="1">
      <c r="A188" s="272" t="s">
        <v>376</v>
      </c>
      <c r="B188" s="272"/>
      <c r="C188" s="272"/>
      <c r="D188" s="272"/>
      <c r="E188" s="272"/>
      <c r="F188" s="272"/>
      <c r="G188" s="272"/>
      <c r="H188" s="272"/>
      <c r="I188" s="272"/>
      <c r="J188" s="272"/>
      <c r="K188" s="272"/>
      <c r="L188" s="272"/>
      <c r="M188" s="272"/>
      <c r="N188" s="272"/>
      <c r="O188" s="272"/>
      <c r="P188" s="272"/>
      <c r="Q188" s="272"/>
      <c r="R188" s="272"/>
      <c r="S188" s="272"/>
      <c r="T188" s="272"/>
      <c r="U188" s="272"/>
      <c r="V188" s="272"/>
    </row>
    <row r="189" spans="1:22" ht="280.5" hidden="1">
      <c r="A189" s="309" t="s">
        <v>178</v>
      </c>
      <c r="B189" s="257" t="s">
        <v>179</v>
      </c>
      <c r="C189" s="32" t="s">
        <v>377</v>
      </c>
      <c r="D189" s="33">
        <v>0.09</v>
      </c>
      <c r="E189" s="58" t="s">
        <v>107</v>
      </c>
      <c r="F189" s="58">
        <v>4</v>
      </c>
      <c r="G189" s="58" t="s">
        <v>378</v>
      </c>
      <c r="H189" s="28">
        <v>43101</v>
      </c>
      <c r="I189" s="28">
        <v>43465</v>
      </c>
      <c r="J189" s="33">
        <v>0.25</v>
      </c>
      <c r="K189" s="29">
        <v>2</v>
      </c>
      <c r="L189" s="29">
        <v>3</v>
      </c>
      <c r="M189" s="29">
        <v>4</v>
      </c>
      <c r="N189" s="41">
        <v>0.5</v>
      </c>
      <c r="O189" s="121" t="s">
        <v>617</v>
      </c>
      <c r="P189" s="71"/>
      <c r="Q189" s="71"/>
      <c r="R189" s="193"/>
      <c r="S189" s="71"/>
      <c r="T189" s="230"/>
      <c r="U189" s="71"/>
    </row>
    <row r="190" spans="1:22" ht="76.5" hidden="1">
      <c r="A190" s="309"/>
      <c r="B190" s="257"/>
      <c r="C190" s="58" t="s">
        <v>379</v>
      </c>
      <c r="D190" s="33">
        <v>0.04</v>
      </c>
      <c r="E190" s="58" t="s">
        <v>107</v>
      </c>
      <c r="F190" s="58">
        <v>1</v>
      </c>
      <c r="G190" s="58" t="s">
        <v>380</v>
      </c>
      <c r="H190" s="28">
        <v>43101</v>
      </c>
      <c r="I190" s="28">
        <v>43465</v>
      </c>
      <c r="J190" s="33">
        <v>0.25</v>
      </c>
      <c r="K190" s="34">
        <v>0.5</v>
      </c>
      <c r="L190" s="34">
        <v>0.75</v>
      </c>
      <c r="M190" s="34">
        <v>1</v>
      </c>
      <c r="N190" s="41">
        <v>0.25</v>
      </c>
      <c r="O190" s="121" t="s">
        <v>618</v>
      </c>
      <c r="P190" s="71"/>
      <c r="Q190" s="71"/>
      <c r="R190" s="193"/>
      <c r="S190" s="71"/>
      <c r="T190" s="230"/>
      <c r="U190" s="71"/>
    </row>
    <row r="191" spans="1:22" ht="153" hidden="1">
      <c r="A191" s="309"/>
      <c r="B191" s="257"/>
      <c r="C191" s="58" t="s">
        <v>381</v>
      </c>
      <c r="D191" s="33">
        <v>0.09</v>
      </c>
      <c r="E191" s="58" t="s">
        <v>107</v>
      </c>
      <c r="F191" s="58">
        <v>2</v>
      </c>
      <c r="G191" s="58" t="s">
        <v>382</v>
      </c>
      <c r="H191" s="28">
        <v>43101</v>
      </c>
      <c r="I191" s="28">
        <v>43373</v>
      </c>
      <c r="J191" s="33">
        <v>0.5</v>
      </c>
      <c r="K191" s="29"/>
      <c r="L191" s="29">
        <v>2</v>
      </c>
      <c r="M191" s="29"/>
      <c r="N191" s="41">
        <v>0</v>
      </c>
      <c r="O191" s="125" t="s">
        <v>619</v>
      </c>
      <c r="P191" s="71"/>
      <c r="Q191" s="71"/>
      <c r="R191" s="193"/>
      <c r="S191" s="71"/>
      <c r="T191" s="230"/>
      <c r="U191" s="71"/>
    </row>
    <row r="192" spans="1:22" ht="382.5" hidden="1">
      <c r="A192" s="309"/>
      <c r="B192" s="257"/>
      <c r="C192" s="58" t="s">
        <v>383</v>
      </c>
      <c r="D192" s="33">
        <v>0.09</v>
      </c>
      <c r="E192" s="58" t="s">
        <v>107</v>
      </c>
      <c r="F192" s="58">
        <v>0.4</v>
      </c>
      <c r="G192" s="58" t="s">
        <v>384</v>
      </c>
      <c r="H192" s="28">
        <v>43101</v>
      </c>
      <c r="I192" s="28">
        <v>43465</v>
      </c>
      <c r="J192" s="33">
        <v>0.25</v>
      </c>
      <c r="K192" s="35">
        <v>0.2</v>
      </c>
      <c r="L192" s="35">
        <v>0.3</v>
      </c>
      <c r="M192" s="35">
        <v>0.4</v>
      </c>
      <c r="N192" s="41">
        <v>0.25</v>
      </c>
      <c r="O192" s="121" t="s">
        <v>620</v>
      </c>
      <c r="P192" s="71"/>
      <c r="Q192" s="71"/>
      <c r="R192" s="193"/>
      <c r="S192" s="71"/>
      <c r="T192" s="230"/>
      <c r="U192" s="71"/>
    </row>
    <row r="193" spans="1:22" ht="191.25" hidden="1">
      <c r="A193" s="309"/>
      <c r="B193" s="257"/>
      <c r="C193" s="58" t="s">
        <v>385</v>
      </c>
      <c r="D193" s="33">
        <v>0.04</v>
      </c>
      <c r="E193" s="58" t="s">
        <v>107</v>
      </c>
      <c r="F193" s="58">
        <v>4</v>
      </c>
      <c r="G193" s="58" t="s">
        <v>386</v>
      </c>
      <c r="H193" s="28">
        <v>43101</v>
      </c>
      <c r="I193" s="28">
        <v>43465</v>
      </c>
      <c r="J193" s="33">
        <v>0.25</v>
      </c>
      <c r="K193" s="29">
        <v>2</v>
      </c>
      <c r="L193" s="29">
        <v>3</v>
      </c>
      <c r="M193" s="29">
        <v>4</v>
      </c>
      <c r="N193" s="41">
        <v>0.25</v>
      </c>
      <c r="O193" s="125" t="s">
        <v>621</v>
      </c>
      <c r="P193" s="71"/>
      <c r="Q193" s="71"/>
      <c r="R193" s="193"/>
      <c r="S193" s="71"/>
      <c r="T193" s="230"/>
      <c r="U193" s="71"/>
    </row>
    <row r="194" spans="1:22" ht="293.25" hidden="1">
      <c r="A194" s="309"/>
      <c r="B194" s="257"/>
      <c r="C194" s="58" t="s">
        <v>387</v>
      </c>
      <c r="D194" s="33">
        <v>0.06</v>
      </c>
      <c r="E194" s="58" t="s">
        <v>107</v>
      </c>
      <c r="F194" s="58">
        <v>6</v>
      </c>
      <c r="G194" s="58" t="s">
        <v>388</v>
      </c>
      <c r="H194" s="28">
        <v>43101</v>
      </c>
      <c r="I194" s="28">
        <v>43465</v>
      </c>
      <c r="J194" s="33">
        <v>0.25</v>
      </c>
      <c r="K194" s="29">
        <v>3</v>
      </c>
      <c r="L194" s="29">
        <v>4</v>
      </c>
      <c r="M194" s="29">
        <v>6</v>
      </c>
      <c r="N194" s="41">
        <v>0.5</v>
      </c>
      <c r="O194" s="125" t="s">
        <v>917</v>
      </c>
      <c r="P194" s="71"/>
      <c r="Q194" s="71"/>
      <c r="R194" s="193"/>
      <c r="S194" s="71"/>
      <c r="T194" s="230"/>
      <c r="U194" s="71"/>
    </row>
    <row r="195" spans="1:22" ht="409.5" hidden="1">
      <c r="A195" s="309"/>
      <c r="B195" s="257"/>
      <c r="C195" s="58" t="s">
        <v>389</v>
      </c>
      <c r="D195" s="33">
        <v>0.09</v>
      </c>
      <c r="E195" s="58" t="s">
        <v>107</v>
      </c>
      <c r="F195" s="58">
        <v>4</v>
      </c>
      <c r="G195" s="58" t="s">
        <v>390</v>
      </c>
      <c r="H195" s="28">
        <v>43101</v>
      </c>
      <c r="I195" s="28">
        <v>43465</v>
      </c>
      <c r="J195" s="33">
        <v>0.25</v>
      </c>
      <c r="K195" s="29">
        <v>2</v>
      </c>
      <c r="L195" s="29">
        <v>3</v>
      </c>
      <c r="M195" s="29">
        <v>4</v>
      </c>
      <c r="N195" s="41">
        <v>0.25</v>
      </c>
      <c r="O195" s="125" t="s">
        <v>622</v>
      </c>
      <c r="P195" s="71"/>
      <c r="Q195" s="71"/>
      <c r="R195" s="193"/>
      <c r="S195" s="71"/>
      <c r="T195" s="230"/>
      <c r="U195" s="71"/>
    </row>
    <row r="196" spans="1:22" hidden="1">
      <c r="A196" s="75"/>
      <c r="B196" s="75"/>
      <c r="C196" s="75"/>
      <c r="D196" s="76">
        <f>SUM(D189:D195)</f>
        <v>0.5</v>
      </c>
      <c r="E196" s="75"/>
      <c r="F196" s="57"/>
      <c r="G196" s="75"/>
      <c r="H196" s="75"/>
      <c r="I196" s="75"/>
      <c r="J196" s="75"/>
      <c r="K196" s="75"/>
      <c r="L196" s="75"/>
      <c r="M196" s="75"/>
      <c r="N196" s="75"/>
      <c r="O196" s="71"/>
      <c r="P196" s="71"/>
      <c r="Q196" s="71"/>
      <c r="R196" s="193"/>
      <c r="S196" s="71"/>
      <c r="T196" s="230"/>
      <c r="U196" s="71"/>
      <c r="V196" s="71"/>
    </row>
    <row r="197" spans="1:22" ht="33.75" hidden="1">
      <c r="A197" s="272" t="s">
        <v>493</v>
      </c>
      <c r="B197" s="272"/>
      <c r="C197" s="272"/>
      <c r="D197" s="272"/>
      <c r="E197" s="272"/>
      <c r="F197" s="272"/>
      <c r="G197" s="272"/>
      <c r="H197" s="272"/>
      <c r="I197" s="272"/>
      <c r="J197" s="272"/>
      <c r="K197" s="272"/>
      <c r="L197" s="272"/>
      <c r="M197" s="272"/>
      <c r="N197" s="272"/>
      <c r="O197" s="272"/>
      <c r="P197" s="272"/>
      <c r="Q197" s="272"/>
      <c r="R197" s="272"/>
      <c r="S197" s="272"/>
      <c r="T197" s="272"/>
      <c r="U197" s="272"/>
      <c r="V197" s="272"/>
    </row>
    <row r="198" spans="1:22" ht="18.75" hidden="1">
      <c r="A198" s="270" t="s">
        <v>99</v>
      </c>
      <c r="B198" s="270" t="s">
        <v>74</v>
      </c>
      <c r="C198" s="270" t="s">
        <v>65</v>
      </c>
      <c r="D198" s="270" t="s">
        <v>66</v>
      </c>
      <c r="E198" s="270" t="s">
        <v>67</v>
      </c>
      <c r="F198" s="271" t="s">
        <v>68</v>
      </c>
      <c r="G198" s="270" t="s">
        <v>69</v>
      </c>
      <c r="H198" s="277" t="s">
        <v>70</v>
      </c>
      <c r="I198" s="277"/>
      <c r="J198" s="277" t="s">
        <v>79</v>
      </c>
      <c r="K198" s="277"/>
      <c r="L198" s="277"/>
      <c r="M198" s="277"/>
      <c r="N198" s="265" t="s">
        <v>490</v>
      </c>
      <c r="O198" s="265"/>
      <c r="P198" s="265"/>
      <c r="Q198" s="265"/>
      <c r="R198" s="265"/>
      <c r="S198" s="265"/>
      <c r="T198" s="265"/>
      <c r="U198" s="265"/>
    </row>
    <row r="199" spans="1:22" ht="15.75" hidden="1">
      <c r="A199" s="270"/>
      <c r="B199" s="270"/>
      <c r="C199" s="270"/>
      <c r="D199" s="270"/>
      <c r="E199" s="270"/>
      <c r="F199" s="271"/>
      <c r="G199" s="270"/>
      <c r="H199" s="276" t="s">
        <v>71</v>
      </c>
      <c r="I199" s="276" t="s">
        <v>176</v>
      </c>
      <c r="J199" s="14" t="s">
        <v>75</v>
      </c>
      <c r="K199" s="14" t="s">
        <v>76</v>
      </c>
      <c r="L199" s="14" t="s">
        <v>77</v>
      </c>
      <c r="M199" s="14" t="s">
        <v>78</v>
      </c>
      <c r="N199" s="266" t="s">
        <v>75</v>
      </c>
      <c r="O199" s="266"/>
      <c r="P199" s="266" t="s">
        <v>76</v>
      </c>
      <c r="Q199" s="266"/>
      <c r="R199" s="266" t="s">
        <v>77</v>
      </c>
      <c r="S199" s="266"/>
      <c r="T199" s="266" t="s">
        <v>78</v>
      </c>
      <c r="U199" s="266"/>
    </row>
    <row r="200" spans="1:22" ht="31.5" hidden="1">
      <c r="A200" s="270"/>
      <c r="B200" s="270"/>
      <c r="C200" s="270"/>
      <c r="D200" s="270"/>
      <c r="E200" s="270"/>
      <c r="F200" s="271"/>
      <c r="G200" s="270"/>
      <c r="H200" s="276"/>
      <c r="I200" s="276"/>
      <c r="J200" s="93" t="s">
        <v>64</v>
      </c>
      <c r="K200" s="53" t="s">
        <v>64</v>
      </c>
      <c r="L200" s="53" t="s">
        <v>64</v>
      </c>
      <c r="M200" s="53" t="s">
        <v>64</v>
      </c>
      <c r="N200" s="66" t="s">
        <v>492</v>
      </c>
      <c r="O200" s="66" t="s">
        <v>491</v>
      </c>
      <c r="P200" s="66" t="s">
        <v>492</v>
      </c>
      <c r="Q200" s="66" t="s">
        <v>491</v>
      </c>
      <c r="R200" s="163" t="s">
        <v>492</v>
      </c>
      <c r="S200" s="66" t="s">
        <v>491</v>
      </c>
      <c r="T200" s="66" t="s">
        <v>492</v>
      </c>
      <c r="U200" s="66" t="s">
        <v>491</v>
      </c>
    </row>
    <row r="201" spans="1:22" ht="33.75" hidden="1">
      <c r="A201" s="272" t="s">
        <v>391</v>
      </c>
      <c r="B201" s="272"/>
      <c r="C201" s="272"/>
      <c r="D201" s="272"/>
      <c r="E201" s="272"/>
      <c r="F201" s="272"/>
      <c r="G201" s="272"/>
      <c r="H201" s="272"/>
      <c r="I201" s="272"/>
      <c r="J201" s="272"/>
      <c r="K201" s="272"/>
      <c r="L201" s="272"/>
      <c r="M201" s="272"/>
      <c r="N201" s="272"/>
      <c r="O201" s="272"/>
      <c r="P201" s="272"/>
      <c r="Q201" s="272"/>
      <c r="R201" s="272"/>
      <c r="S201" s="272"/>
      <c r="T201" s="272"/>
      <c r="U201" s="272"/>
      <c r="V201" s="272"/>
    </row>
    <row r="202" spans="1:22" ht="299.25" hidden="1">
      <c r="A202" s="281" t="s">
        <v>178</v>
      </c>
      <c r="B202" s="281" t="s">
        <v>179</v>
      </c>
      <c r="C202" s="100" t="s">
        <v>392</v>
      </c>
      <c r="D202" s="36">
        <v>1.125E-2</v>
      </c>
      <c r="E202" s="23" t="s">
        <v>107</v>
      </c>
      <c r="F202" s="15">
        <v>150</v>
      </c>
      <c r="G202" s="58" t="s">
        <v>393</v>
      </c>
      <c r="H202" s="28">
        <v>43101</v>
      </c>
      <c r="I202" s="28">
        <v>43404</v>
      </c>
      <c r="J202" s="23">
        <v>0.3</v>
      </c>
      <c r="K202" s="23">
        <v>0.6</v>
      </c>
      <c r="L202" s="23">
        <v>0.9</v>
      </c>
      <c r="M202" s="23">
        <v>1</v>
      </c>
      <c r="N202" s="23">
        <v>0.81</v>
      </c>
      <c r="O202" s="94" t="s">
        <v>623</v>
      </c>
      <c r="P202" s="71"/>
      <c r="Q202" s="71"/>
      <c r="R202" s="193"/>
      <c r="S202" s="71"/>
      <c r="T202" s="230"/>
      <c r="U202" s="71"/>
    </row>
    <row r="203" spans="1:22" ht="60" hidden="1">
      <c r="A203" s="291"/>
      <c r="B203" s="291"/>
      <c r="C203" s="100" t="s">
        <v>394</v>
      </c>
      <c r="D203" s="36">
        <v>6.2500000000000003E-3</v>
      </c>
      <c r="E203" s="23" t="s">
        <v>107</v>
      </c>
      <c r="F203" s="15">
        <v>1</v>
      </c>
      <c r="G203" s="257" t="s">
        <v>395</v>
      </c>
      <c r="H203" s="322">
        <v>43101</v>
      </c>
      <c r="I203" s="322">
        <v>43220</v>
      </c>
      <c r="J203" s="23">
        <v>0.75</v>
      </c>
      <c r="K203" s="23">
        <v>1</v>
      </c>
      <c r="L203" s="23"/>
      <c r="M203" s="23"/>
      <c r="N203" s="23">
        <v>0.4</v>
      </c>
      <c r="O203" s="257" t="s">
        <v>624</v>
      </c>
      <c r="P203" s="71"/>
      <c r="Q203" s="71"/>
      <c r="R203" s="193"/>
      <c r="S203" s="71"/>
      <c r="T203" s="230"/>
      <c r="U203" s="71"/>
    </row>
    <row r="204" spans="1:22" ht="60" hidden="1">
      <c r="A204" s="291"/>
      <c r="B204" s="291"/>
      <c r="C204" s="100" t="s">
        <v>396</v>
      </c>
      <c r="D204" s="36">
        <v>6.2500000000000003E-3</v>
      </c>
      <c r="E204" s="23" t="s">
        <v>107</v>
      </c>
      <c r="F204" s="15">
        <v>3</v>
      </c>
      <c r="G204" s="257"/>
      <c r="H204" s="322"/>
      <c r="I204" s="322"/>
      <c r="J204" s="23">
        <v>0.75</v>
      </c>
      <c r="K204" s="23">
        <v>1</v>
      </c>
      <c r="L204" s="23"/>
      <c r="M204" s="23"/>
      <c r="N204" s="23">
        <v>0.4</v>
      </c>
      <c r="O204" s="257" t="s">
        <v>625</v>
      </c>
      <c r="P204" s="71"/>
      <c r="Q204" s="71"/>
      <c r="R204" s="193"/>
      <c r="S204" s="71"/>
      <c r="T204" s="230"/>
      <c r="U204" s="71"/>
    </row>
    <row r="205" spans="1:22" ht="299.25" hidden="1">
      <c r="A205" s="291"/>
      <c r="B205" s="291"/>
      <c r="C205" s="100" t="s">
        <v>397</v>
      </c>
      <c r="D205" s="36">
        <v>1.125E-2</v>
      </c>
      <c r="E205" s="23" t="s">
        <v>107</v>
      </c>
      <c r="F205" s="15">
        <v>3</v>
      </c>
      <c r="G205" s="58" t="s">
        <v>398</v>
      </c>
      <c r="H205" s="28">
        <v>43101</v>
      </c>
      <c r="I205" s="28">
        <v>43251</v>
      </c>
      <c r="J205" s="23">
        <v>0.6</v>
      </c>
      <c r="K205" s="23">
        <v>1</v>
      </c>
      <c r="L205" s="23"/>
      <c r="M205" s="23"/>
      <c r="N205" s="23">
        <v>0.2</v>
      </c>
      <c r="O205" s="94" t="s">
        <v>626</v>
      </c>
      <c r="P205" s="71"/>
      <c r="Q205" s="71"/>
      <c r="R205" s="193"/>
      <c r="S205" s="71"/>
      <c r="T205" s="230"/>
      <c r="U205" s="71"/>
    </row>
    <row r="206" spans="1:22" ht="409.5" hidden="1">
      <c r="A206" s="291"/>
      <c r="B206" s="291"/>
      <c r="C206" s="100" t="s">
        <v>399</v>
      </c>
      <c r="D206" s="36">
        <v>1.125E-2</v>
      </c>
      <c r="E206" s="23" t="s">
        <v>107</v>
      </c>
      <c r="F206" s="15">
        <v>1</v>
      </c>
      <c r="G206" s="58" t="s">
        <v>400</v>
      </c>
      <c r="H206" s="28">
        <v>43101</v>
      </c>
      <c r="I206" s="28">
        <v>43434</v>
      </c>
      <c r="J206" s="23">
        <v>0.27</v>
      </c>
      <c r="K206" s="23">
        <v>0.54</v>
      </c>
      <c r="L206" s="23">
        <v>0.81</v>
      </c>
      <c r="M206" s="23">
        <v>1</v>
      </c>
      <c r="N206" s="23">
        <v>0</v>
      </c>
      <c r="O206" s="94" t="s">
        <v>627</v>
      </c>
      <c r="P206" s="71"/>
      <c r="Q206" s="71"/>
      <c r="R206" s="193"/>
      <c r="S206" s="71"/>
      <c r="T206" s="230"/>
      <c r="U206" s="71"/>
    </row>
    <row r="207" spans="1:22" ht="283.5" hidden="1">
      <c r="A207" s="291"/>
      <c r="B207" s="291"/>
      <c r="C207" s="42" t="s">
        <v>401</v>
      </c>
      <c r="D207" s="36">
        <v>1.125E-2</v>
      </c>
      <c r="E207" s="23" t="s">
        <v>101</v>
      </c>
      <c r="F207" s="23">
        <v>0.9</v>
      </c>
      <c r="G207" s="58" t="s">
        <v>402</v>
      </c>
      <c r="H207" s="28">
        <v>43101</v>
      </c>
      <c r="I207" s="28">
        <v>43434</v>
      </c>
      <c r="J207" s="23">
        <v>0.27</v>
      </c>
      <c r="K207" s="23">
        <v>0.54</v>
      </c>
      <c r="L207" s="23">
        <v>0.81</v>
      </c>
      <c r="M207" s="23">
        <v>1</v>
      </c>
      <c r="N207" s="23">
        <v>0.15</v>
      </c>
      <c r="O207" s="94" t="s">
        <v>628</v>
      </c>
      <c r="P207" s="71"/>
      <c r="Q207" s="71"/>
      <c r="R207" s="193"/>
      <c r="S207" s="71"/>
      <c r="T207" s="230"/>
      <c r="U207" s="71"/>
    </row>
    <row r="208" spans="1:22" ht="204.75" hidden="1">
      <c r="A208" s="291"/>
      <c r="B208" s="291"/>
      <c r="C208" s="42" t="s">
        <v>403</v>
      </c>
      <c r="D208" s="36">
        <v>1.125E-2</v>
      </c>
      <c r="E208" s="23" t="s">
        <v>107</v>
      </c>
      <c r="F208" s="15">
        <v>2</v>
      </c>
      <c r="G208" s="58" t="s">
        <v>404</v>
      </c>
      <c r="H208" s="28">
        <v>43101</v>
      </c>
      <c r="I208" s="28">
        <v>43434</v>
      </c>
      <c r="J208" s="23">
        <v>0.27</v>
      </c>
      <c r="K208" s="23">
        <v>0.54</v>
      </c>
      <c r="L208" s="23">
        <v>0.81</v>
      </c>
      <c r="M208" s="23">
        <v>1</v>
      </c>
      <c r="N208" s="23">
        <v>0.15</v>
      </c>
      <c r="O208" s="94" t="s">
        <v>629</v>
      </c>
      <c r="P208" s="71"/>
      <c r="Q208" s="71"/>
      <c r="R208" s="193"/>
      <c r="S208" s="71"/>
      <c r="T208" s="230"/>
      <c r="U208" s="71"/>
    </row>
    <row r="209" spans="1:21" ht="220.5" hidden="1">
      <c r="A209" s="291"/>
      <c r="B209" s="291"/>
      <c r="C209" s="42" t="s">
        <v>405</v>
      </c>
      <c r="D209" s="36">
        <v>1.125E-2</v>
      </c>
      <c r="E209" s="23" t="s">
        <v>107</v>
      </c>
      <c r="F209" s="15">
        <v>1</v>
      </c>
      <c r="G209" s="58" t="s">
        <v>406</v>
      </c>
      <c r="H209" s="28">
        <v>43101</v>
      </c>
      <c r="I209" s="28">
        <v>43434</v>
      </c>
      <c r="J209" s="23">
        <v>0.27</v>
      </c>
      <c r="K209" s="23">
        <v>0.54</v>
      </c>
      <c r="L209" s="23">
        <v>0.81</v>
      </c>
      <c r="M209" s="23">
        <v>1</v>
      </c>
      <c r="N209" s="23">
        <v>0.15</v>
      </c>
      <c r="O209" s="94" t="s">
        <v>630</v>
      </c>
      <c r="P209" s="71"/>
      <c r="Q209" s="71"/>
      <c r="R209" s="193"/>
      <c r="S209" s="71"/>
      <c r="T209" s="230"/>
      <c r="U209" s="71"/>
    </row>
    <row r="210" spans="1:21" ht="409.5" hidden="1">
      <c r="A210" s="291"/>
      <c r="B210" s="291"/>
      <c r="C210" s="100" t="s">
        <v>407</v>
      </c>
      <c r="D210" s="36">
        <v>1.125E-2</v>
      </c>
      <c r="E210" s="23" t="s">
        <v>107</v>
      </c>
      <c r="F210" s="15">
        <v>1</v>
      </c>
      <c r="G210" s="58" t="s">
        <v>408</v>
      </c>
      <c r="H210" s="28">
        <v>43101</v>
      </c>
      <c r="I210" s="28">
        <v>43404</v>
      </c>
      <c r="J210" s="23">
        <v>0.3</v>
      </c>
      <c r="K210" s="23">
        <v>0.6</v>
      </c>
      <c r="L210" s="23">
        <v>0.9</v>
      </c>
      <c r="M210" s="23">
        <v>1</v>
      </c>
      <c r="N210" s="23">
        <v>0.15</v>
      </c>
      <c r="O210" s="94" t="s">
        <v>631</v>
      </c>
      <c r="P210" s="71"/>
      <c r="Q210" s="71"/>
      <c r="R210" s="193"/>
      <c r="S210" s="71"/>
      <c r="T210" s="230"/>
      <c r="U210" s="71"/>
    </row>
    <row r="211" spans="1:21" ht="75" hidden="1">
      <c r="A211" s="291"/>
      <c r="B211" s="291"/>
      <c r="C211" s="100" t="s">
        <v>409</v>
      </c>
      <c r="D211" s="36">
        <v>1.125E-2</v>
      </c>
      <c r="E211" s="23" t="s">
        <v>107</v>
      </c>
      <c r="F211" s="15">
        <v>1</v>
      </c>
      <c r="G211" s="58" t="s">
        <v>410</v>
      </c>
      <c r="H211" s="28">
        <v>43101</v>
      </c>
      <c r="I211" s="28">
        <v>43373</v>
      </c>
      <c r="J211" s="23">
        <v>0.33</v>
      </c>
      <c r="K211" s="23">
        <v>0.66</v>
      </c>
      <c r="L211" s="23">
        <v>1</v>
      </c>
      <c r="M211" s="23"/>
      <c r="N211" s="23">
        <v>0</v>
      </c>
      <c r="O211" s="94" t="s">
        <v>632</v>
      </c>
      <c r="P211" s="71"/>
      <c r="Q211" s="71"/>
      <c r="R211" s="193"/>
      <c r="S211" s="71"/>
      <c r="T211" s="230"/>
      <c r="U211" s="71"/>
    </row>
    <row r="212" spans="1:21" ht="409.5" hidden="1">
      <c r="A212" s="291"/>
      <c r="B212" s="291"/>
      <c r="C212" s="100" t="s">
        <v>411</v>
      </c>
      <c r="D212" s="36">
        <v>1.125E-2</v>
      </c>
      <c r="E212" s="23" t="s">
        <v>101</v>
      </c>
      <c r="F212" s="23">
        <v>0.9</v>
      </c>
      <c r="G212" s="58" t="s">
        <v>412</v>
      </c>
      <c r="H212" s="28">
        <v>43101</v>
      </c>
      <c r="I212" s="28">
        <v>43434</v>
      </c>
      <c r="J212" s="23">
        <v>0.27</v>
      </c>
      <c r="K212" s="23">
        <v>0.54</v>
      </c>
      <c r="L212" s="23">
        <v>0.81</v>
      </c>
      <c r="M212" s="23">
        <v>1</v>
      </c>
      <c r="N212" s="23">
        <v>0.15</v>
      </c>
      <c r="O212" s="94" t="s">
        <v>918</v>
      </c>
      <c r="P212" s="71"/>
      <c r="Q212" s="71"/>
      <c r="R212" s="193"/>
      <c r="S212" s="71"/>
      <c r="T212" s="230"/>
      <c r="U212" s="71"/>
    </row>
    <row r="213" spans="1:21" ht="409.5" hidden="1">
      <c r="A213" s="291"/>
      <c r="B213" s="291"/>
      <c r="C213" s="100" t="s">
        <v>413</v>
      </c>
      <c r="D213" s="36">
        <v>1.125E-2</v>
      </c>
      <c r="E213" s="23" t="s">
        <v>101</v>
      </c>
      <c r="F213" s="23">
        <v>1</v>
      </c>
      <c r="G213" s="58" t="s">
        <v>414</v>
      </c>
      <c r="H213" s="28">
        <v>43101</v>
      </c>
      <c r="I213" s="28">
        <v>43465</v>
      </c>
      <c r="J213" s="23">
        <v>0.24</v>
      </c>
      <c r="K213" s="23">
        <v>0.48</v>
      </c>
      <c r="L213" s="23">
        <v>0.72</v>
      </c>
      <c r="M213" s="23">
        <v>1</v>
      </c>
      <c r="N213" s="23">
        <v>0.24</v>
      </c>
      <c r="O213" s="94" t="s">
        <v>633</v>
      </c>
      <c r="P213" s="71"/>
      <c r="Q213" s="71"/>
      <c r="R213" s="193"/>
      <c r="S213" s="71"/>
      <c r="T213" s="230"/>
      <c r="U213" s="71"/>
    </row>
    <row r="214" spans="1:21" ht="252" hidden="1">
      <c r="A214" s="291"/>
      <c r="B214" s="291"/>
      <c r="C214" s="100" t="s">
        <v>415</v>
      </c>
      <c r="D214" s="36">
        <v>3.125E-2</v>
      </c>
      <c r="E214" s="23" t="s">
        <v>101</v>
      </c>
      <c r="F214" s="23">
        <v>1</v>
      </c>
      <c r="G214" s="58" t="s">
        <v>416</v>
      </c>
      <c r="H214" s="28">
        <v>43101</v>
      </c>
      <c r="I214" s="28">
        <v>43465</v>
      </c>
      <c r="J214" s="23">
        <v>0.24</v>
      </c>
      <c r="K214" s="23">
        <v>0.48</v>
      </c>
      <c r="L214" s="23">
        <v>0.72</v>
      </c>
      <c r="M214" s="23">
        <v>1</v>
      </c>
      <c r="N214" s="23">
        <v>0.15</v>
      </c>
      <c r="O214" s="94" t="s">
        <v>634</v>
      </c>
      <c r="P214" s="71"/>
      <c r="Q214" s="71"/>
      <c r="R214" s="193"/>
      <c r="S214" s="71"/>
      <c r="T214" s="230"/>
      <c r="U214" s="71"/>
    </row>
    <row r="215" spans="1:21" ht="78.75" hidden="1">
      <c r="A215" s="291"/>
      <c r="B215" s="291"/>
      <c r="C215" s="100" t="s">
        <v>417</v>
      </c>
      <c r="D215" s="36">
        <v>3.125E-2</v>
      </c>
      <c r="E215" s="23" t="s">
        <v>101</v>
      </c>
      <c r="F215" s="23">
        <v>1</v>
      </c>
      <c r="G215" s="58" t="s">
        <v>418</v>
      </c>
      <c r="H215" s="28">
        <v>43101</v>
      </c>
      <c r="I215" s="28">
        <v>43465</v>
      </c>
      <c r="J215" s="23">
        <v>0.24</v>
      </c>
      <c r="K215" s="23">
        <v>0.48</v>
      </c>
      <c r="L215" s="23">
        <v>0.72</v>
      </c>
      <c r="M215" s="23">
        <v>1</v>
      </c>
      <c r="N215" s="23">
        <v>0.02</v>
      </c>
      <c r="O215" s="94" t="s">
        <v>635</v>
      </c>
      <c r="P215" s="71"/>
      <c r="Q215" s="71"/>
      <c r="R215" s="193"/>
      <c r="S215" s="71"/>
      <c r="T215" s="230"/>
      <c r="U215" s="71"/>
    </row>
    <row r="216" spans="1:21" ht="409.5" hidden="1">
      <c r="A216" s="291"/>
      <c r="B216" s="291"/>
      <c r="C216" s="100" t="s">
        <v>419</v>
      </c>
      <c r="D216" s="36">
        <v>3.125E-2</v>
      </c>
      <c r="E216" s="23" t="s">
        <v>101</v>
      </c>
      <c r="F216" s="23">
        <v>0.9</v>
      </c>
      <c r="G216" s="58" t="s">
        <v>420</v>
      </c>
      <c r="H216" s="28">
        <v>43101</v>
      </c>
      <c r="I216" s="28">
        <v>43465</v>
      </c>
      <c r="J216" s="23">
        <v>0.24</v>
      </c>
      <c r="K216" s="23">
        <v>0.48</v>
      </c>
      <c r="L216" s="23">
        <v>0.72</v>
      </c>
      <c r="M216" s="23">
        <v>1</v>
      </c>
      <c r="N216" s="23">
        <v>0.24</v>
      </c>
      <c r="O216" s="94" t="s">
        <v>636</v>
      </c>
      <c r="P216" s="71"/>
      <c r="Q216" s="71"/>
      <c r="R216" s="193"/>
      <c r="S216" s="71"/>
      <c r="T216" s="230"/>
      <c r="U216" s="71"/>
    </row>
    <row r="217" spans="1:21" ht="346.5" hidden="1">
      <c r="A217" s="291"/>
      <c r="B217" s="291"/>
      <c r="C217" s="100" t="s">
        <v>421</v>
      </c>
      <c r="D217" s="36">
        <v>3.125E-2</v>
      </c>
      <c r="E217" s="23" t="s">
        <v>101</v>
      </c>
      <c r="F217" s="23">
        <v>0.9</v>
      </c>
      <c r="G217" s="58" t="s">
        <v>422</v>
      </c>
      <c r="H217" s="28">
        <v>43101</v>
      </c>
      <c r="I217" s="28">
        <v>43465</v>
      </c>
      <c r="J217" s="23">
        <v>0.24</v>
      </c>
      <c r="K217" s="23">
        <v>0.48</v>
      </c>
      <c r="L217" s="23">
        <v>0.72</v>
      </c>
      <c r="M217" s="23">
        <v>1</v>
      </c>
      <c r="N217" s="23">
        <v>0.24</v>
      </c>
      <c r="O217" s="94" t="s">
        <v>637</v>
      </c>
      <c r="P217" s="71"/>
      <c r="Q217" s="71"/>
      <c r="R217" s="193"/>
      <c r="S217" s="71"/>
      <c r="T217" s="230"/>
      <c r="U217" s="71"/>
    </row>
    <row r="218" spans="1:21" ht="60" hidden="1">
      <c r="A218" s="291"/>
      <c r="B218" s="291"/>
      <c r="C218" s="100" t="s">
        <v>423</v>
      </c>
      <c r="D218" s="36">
        <v>2.5000000000000001E-2</v>
      </c>
      <c r="E218" s="23" t="s">
        <v>101</v>
      </c>
      <c r="F218" s="23">
        <v>0.7</v>
      </c>
      <c r="G218" s="58" t="s">
        <v>424</v>
      </c>
      <c r="H218" s="28">
        <v>43101</v>
      </c>
      <c r="I218" s="28">
        <v>43434</v>
      </c>
      <c r="J218" s="23">
        <v>0.27</v>
      </c>
      <c r="K218" s="23">
        <v>0.54</v>
      </c>
      <c r="L218" s="23">
        <v>0.81</v>
      </c>
      <c r="M218" s="23">
        <v>1</v>
      </c>
      <c r="N218" s="23">
        <v>0</v>
      </c>
      <c r="O218" s="94" t="s">
        <v>632</v>
      </c>
      <c r="P218" s="71"/>
      <c r="Q218" s="71"/>
      <c r="R218" s="193"/>
      <c r="S218" s="71"/>
      <c r="T218" s="230"/>
      <c r="U218" s="71"/>
    </row>
    <row r="219" spans="1:21" ht="60" hidden="1">
      <c r="A219" s="291"/>
      <c r="B219" s="291"/>
      <c r="C219" s="100" t="s">
        <v>425</v>
      </c>
      <c r="D219" s="36">
        <v>1.2500000000000001E-2</v>
      </c>
      <c r="E219" s="23" t="s">
        <v>107</v>
      </c>
      <c r="F219" s="15">
        <v>1</v>
      </c>
      <c r="G219" s="58" t="s">
        <v>426</v>
      </c>
      <c r="H219" s="28">
        <v>43101</v>
      </c>
      <c r="I219" s="28">
        <v>43434</v>
      </c>
      <c r="J219" s="23">
        <v>0.27</v>
      </c>
      <c r="K219" s="23">
        <v>0.54</v>
      </c>
      <c r="L219" s="23">
        <v>0.81</v>
      </c>
      <c r="M219" s="23">
        <v>1</v>
      </c>
      <c r="N219" s="23">
        <v>0</v>
      </c>
      <c r="O219" s="94" t="s">
        <v>632</v>
      </c>
      <c r="P219" s="71"/>
      <c r="Q219" s="71"/>
      <c r="R219" s="193"/>
      <c r="S219" s="71"/>
      <c r="T219" s="230"/>
      <c r="U219" s="71"/>
    </row>
    <row r="220" spans="1:21" ht="409.5" hidden="1">
      <c r="A220" s="291"/>
      <c r="B220" s="291"/>
      <c r="C220" s="100" t="s">
        <v>427</v>
      </c>
      <c r="D220" s="36">
        <v>2.5000000000000001E-2</v>
      </c>
      <c r="E220" s="23" t="s">
        <v>107</v>
      </c>
      <c r="F220" s="15">
        <v>1</v>
      </c>
      <c r="G220" s="58" t="s">
        <v>428</v>
      </c>
      <c r="H220" s="28">
        <v>43101</v>
      </c>
      <c r="I220" s="28">
        <v>43434</v>
      </c>
      <c r="J220" s="23">
        <v>0.27</v>
      </c>
      <c r="K220" s="23">
        <v>0.54</v>
      </c>
      <c r="L220" s="23">
        <v>0.81</v>
      </c>
      <c r="M220" s="23">
        <v>1</v>
      </c>
      <c r="N220" s="23">
        <v>0.27</v>
      </c>
      <c r="O220" s="94" t="s">
        <v>638</v>
      </c>
      <c r="P220" s="71"/>
      <c r="Q220" s="71"/>
      <c r="R220" s="193"/>
      <c r="S220" s="71"/>
      <c r="T220" s="230"/>
      <c r="U220" s="71"/>
    </row>
    <row r="221" spans="1:21" ht="47.25" hidden="1">
      <c r="A221" s="291"/>
      <c r="B221" s="291"/>
      <c r="C221" s="100" t="s">
        <v>429</v>
      </c>
      <c r="D221" s="36">
        <v>1.2500000000000001E-2</v>
      </c>
      <c r="E221" s="23" t="s">
        <v>107</v>
      </c>
      <c r="F221" s="15">
        <v>1</v>
      </c>
      <c r="G221" s="58" t="s">
        <v>430</v>
      </c>
      <c r="H221" s="28">
        <v>43101</v>
      </c>
      <c r="I221" s="28">
        <v>43434</v>
      </c>
      <c r="J221" s="23">
        <v>0.27</v>
      </c>
      <c r="K221" s="23">
        <v>0.54</v>
      </c>
      <c r="L221" s="23">
        <v>0.81</v>
      </c>
      <c r="M221" s="23">
        <v>1</v>
      </c>
      <c r="N221" s="23">
        <v>0</v>
      </c>
      <c r="O221" s="94" t="s">
        <v>632</v>
      </c>
      <c r="P221" s="71"/>
      <c r="Q221" s="71"/>
      <c r="R221" s="193"/>
      <c r="S221" s="71"/>
      <c r="T221" s="230"/>
      <c r="U221" s="71"/>
    </row>
    <row r="222" spans="1:21" ht="236.25" hidden="1">
      <c r="A222" s="291"/>
      <c r="B222" s="291"/>
      <c r="C222" s="100" t="s">
        <v>431</v>
      </c>
      <c r="D222" s="36">
        <v>2.5000000000000001E-2</v>
      </c>
      <c r="E222" s="23" t="s">
        <v>107</v>
      </c>
      <c r="F222" s="15">
        <v>2</v>
      </c>
      <c r="G222" s="58" t="s">
        <v>432</v>
      </c>
      <c r="H222" s="28">
        <v>43101</v>
      </c>
      <c r="I222" s="28">
        <v>43434</v>
      </c>
      <c r="J222" s="23">
        <v>0.27</v>
      </c>
      <c r="K222" s="23">
        <v>0.54</v>
      </c>
      <c r="L222" s="23">
        <v>0.81</v>
      </c>
      <c r="M222" s="23">
        <v>1</v>
      </c>
      <c r="N222" s="23">
        <v>0.15</v>
      </c>
      <c r="O222" s="94" t="s">
        <v>639</v>
      </c>
      <c r="P222" s="71"/>
      <c r="Q222" s="71"/>
      <c r="R222" s="193"/>
      <c r="S222" s="71"/>
      <c r="T222" s="230"/>
      <c r="U222" s="71"/>
    </row>
    <row r="223" spans="1:21" ht="78.75" hidden="1">
      <c r="A223" s="291"/>
      <c r="B223" s="291"/>
      <c r="C223" s="100" t="s">
        <v>433</v>
      </c>
      <c r="D223" s="36">
        <v>1.2500000000000001E-2</v>
      </c>
      <c r="E223" s="23" t="s">
        <v>107</v>
      </c>
      <c r="F223" s="15">
        <v>2</v>
      </c>
      <c r="G223" s="58" t="s">
        <v>434</v>
      </c>
      <c r="H223" s="28">
        <v>43101</v>
      </c>
      <c r="I223" s="28">
        <v>43434</v>
      </c>
      <c r="J223" s="23">
        <v>0.27</v>
      </c>
      <c r="K223" s="23">
        <v>0.54</v>
      </c>
      <c r="L223" s="23">
        <v>0.81</v>
      </c>
      <c r="M223" s="23">
        <v>1</v>
      </c>
      <c r="N223" s="23">
        <v>0.15</v>
      </c>
      <c r="O223" s="94" t="s">
        <v>640</v>
      </c>
      <c r="P223" s="71"/>
      <c r="Q223" s="71"/>
      <c r="R223" s="193"/>
      <c r="S223" s="71"/>
      <c r="T223" s="230"/>
      <c r="U223" s="71"/>
    </row>
    <row r="224" spans="1:21" ht="409.5" hidden="1">
      <c r="A224" s="291"/>
      <c r="B224" s="291"/>
      <c r="C224" s="100" t="s">
        <v>435</v>
      </c>
      <c r="D224" s="36">
        <v>1.2500000000000001E-2</v>
      </c>
      <c r="E224" s="23" t="s">
        <v>101</v>
      </c>
      <c r="F224" s="23">
        <v>1</v>
      </c>
      <c r="G224" s="58" t="s">
        <v>436</v>
      </c>
      <c r="H224" s="28">
        <v>43101</v>
      </c>
      <c r="I224" s="28">
        <v>43434</v>
      </c>
      <c r="J224" s="23">
        <v>0.27</v>
      </c>
      <c r="K224" s="23">
        <v>0.54</v>
      </c>
      <c r="L224" s="23">
        <v>0.81</v>
      </c>
      <c r="M224" s="23">
        <v>1</v>
      </c>
      <c r="N224" s="23">
        <v>0.15</v>
      </c>
      <c r="O224" s="94" t="s">
        <v>641</v>
      </c>
      <c r="P224" s="71"/>
      <c r="Q224" s="71"/>
      <c r="R224" s="193"/>
      <c r="S224" s="71"/>
      <c r="T224" s="230"/>
      <c r="U224" s="71"/>
    </row>
    <row r="225" spans="1:22" ht="94.5" hidden="1">
      <c r="A225" s="291"/>
      <c r="B225" s="291"/>
      <c r="C225" s="100" t="s">
        <v>437</v>
      </c>
      <c r="D225" s="36">
        <v>0.01</v>
      </c>
      <c r="E225" s="23" t="s">
        <v>101</v>
      </c>
      <c r="F225" s="23">
        <v>1</v>
      </c>
      <c r="G225" s="58" t="s">
        <v>438</v>
      </c>
      <c r="H225" s="28">
        <v>43101</v>
      </c>
      <c r="I225" s="28">
        <v>43434</v>
      </c>
      <c r="J225" s="23">
        <v>0.27</v>
      </c>
      <c r="K225" s="23">
        <v>0.54</v>
      </c>
      <c r="L225" s="23">
        <v>0.81</v>
      </c>
      <c r="M225" s="23">
        <v>1</v>
      </c>
      <c r="N225" s="23">
        <v>1</v>
      </c>
      <c r="O225" s="94" t="s">
        <v>642</v>
      </c>
      <c r="P225" s="71"/>
      <c r="Q225" s="71"/>
      <c r="R225" s="193"/>
      <c r="S225" s="71"/>
      <c r="T225" s="230"/>
      <c r="U225" s="71"/>
    </row>
    <row r="226" spans="1:22" ht="252" hidden="1">
      <c r="A226" s="291"/>
      <c r="B226" s="291"/>
      <c r="C226" s="100" t="s">
        <v>439</v>
      </c>
      <c r="D226" s="36">
        <v>0.01</v>
      </c>
      <c r="E226" s="23" t="s">
        <v>101</v>
      </c>
      <c r="F226" s="23">
        <v>0.9</v>
      </c>
      <c r="G226" s="58" t="s">
        <v>440</v>
      </c>
      <c r="H226" s="28">
        <v>43101</v>
      </c>
      <c r="I226" s="28">
        <v>43190</v>
      </c>
      <c r="J226" s="23">
        <v>1</v>
      </c>
      <c r="K226" s="23"/>
      <c r="L226" s="23"/>
      <c r="M226" s="23"/>
      <c r="N226" s="23">
        <v>0.3</v>
      </c>
      <c r="O226" s="94" t="s">
        <v>643</v>
      </c>
      <c r="P226" s="71"/>
      <c r="Q226" s="71"/>
      <c r="R226" s="193"/>
      <c r="S226" s="71"/>
      <c r="T226" s="230"/>
      <c r="U226" s="71"/>
    </row>
    <row r="227" spans="1:22" ht="135" hidden="1">
      <c r="A227" s="291"/>
      <c r="B227" s="291"/>
      <c r="C227" s="100" t="s">
        <v>441</v>
      </c>
      <c r="D227" s="36">
        <v>8.7500000000000008E-3</v>
      </c>
      <c r="E227" s="23" t="s">
        <v>101</v>
      </c>
      <c r="F227" s="23">
        <v>0.9</v>
      </c>
      <c r="G227" s="58" t="s">
        <v>442</v>
      </c>
      <c r="H227" s="28">
        <v>43101</v>
      </c>
      <c r="I227" s="28">
        <v>43434</v>
      </c>
      <c r="J227" s="23">
        <v>0.27</v>
      </c>
      <c r="K227" s="23">
        <v>0.54</v>
      </c>
      <c r="L227" s="23">
        <v>0.81</v>
      </c>
      <c r="M227" s="23">
        <v>1</v>
      </c>
      <c r="N227" s="23">
        <v>0</v>
      </c>
      <c r="O227" s="94" t="s">
        <v>632</v>
      </c>
      <c r="P227" s="71"/>
      <c r="Q227" s="71"/>
      <c r="R227" s="193"/>
      <c r="S227" s="71"/>
      <c r="T227" s="230"/>
      <c r="U227" s="71"/>
    </row>
    <row r="228" spans="1:22" ht="126" hidden="1">
      <c r="A228" s="291"/>
      <c r="B228" s="291"/>
      <c r="C228" s="100" t="s">
        <v>443</v>
      </c>
      <c r="D228" s="36">
        <v>8.7500000000000008E-3</v>
      </c>
      <c r="E228" s="23" t="s">
        <v>101</v>
      </c>
      <c r="F228" s="23">
        <v>0.9</v>
      </c>
      <c r="G228" s="58" t="s">
        <v>444</v>
      </c>
      <c r="H228" s="28">
        <v>43101</v>
      </c>
      <c r="I228" s="28">
        <v>43434</v>
      </c>
      <c r="J228" s="23">
        <v>0.27</v>
      </c>
      <c r="K228" s="23">
        <v>0.54</v>
      </c>
      <c r="L228" s="23">
        <v>0.81</v>
      </c>
      <c r="M228" s="23">
        <v>1</v>
      </c>
      <c r="N228" s="23">
        <v>1</v>
      </c>
      <c r="O228" s="94" t="s">
        <v>644</v>
      </c>
      <c r="P228" s="71"/>
      <c r="Q228" s="71"/>
      <c r="R228" s="193"/>
      <c r="S228" s="71"/>
      <c r="T228" s="230"/>
      <c r="U228" s="71"/>
    </row>
    <row r="229" spans="1:22" ht="189" hidden="1">
      <c r="A229" s="291"/>
      <c r="B229" s="291"/>
      <c r="C229" s="100" t="s">
        <v>445</v>
      </c>
      <c r="D229" s="36">
        <v>0.01</v>
      </c>
      <c r="E229" s="23" t="s">
        <v>107</v>
      </c>
      <c r="F229" s="15">
        <v>25</v>
      </c>
      <c r="G229" s="58" t="s">
        <v>446</v>
      </c>
      <c r="H229" s="28">
        <v>43101</v>
      </c>
      <c r="I229" s="28">
        <v>43434</v>
      </c>
      <c r="J229" s="23">
        <v>0.27</v>
      </c>
      <c r="K229" s="23">
        <v>0.54</v>
      </c>
      <c r="L229" s="23">
        <v>0.81</v>
      </c>
      <c r="M229" s="23">
        <v>1</v>
      </c>
      <c r="N229" s="23">
        <v>0.1</v>
      </c>
      <c r="O229" s="94" t="s">
        <v>645</v>
      </c>
      <c r="P229" s="71"/>
      <c r="Q229" s="71"/>
      <c r="R229" s="193"/>
      <c r="S229" s="71"/>
      <c r="T229" s="230"/>
      <c r="U229" s="71"/>
    </row>
    <row r="230" spans="1:22" ht="105" hidden="1">
      <c r="A230" s="291"/>
      <c r="B230" s="291"/>
      <c r="C230" s="100" t="s">
        <v>447</v>
      </c>
      <c r="D230" s="36">
        <v>0.01</v>
      </c>
      <c r="E230" s="23" t="s">
        <v>107</v>
      </c>
      <c r="F230" s="15">
        <v>50</v>
      </c>
      <c r="G230" s="58" t="s">
        <v>448</v>
      </c>
      <c r="H230" s="28">
        <v>43101</v>
      </c>
      <c r="I230" s="28">
        <v>43434</v>
      </c>
      <c r="J230" s="23">
        <v>0.27</v>
      </c>
      <c r="K230" s="23">
        <v>0.54</v>
      </c>
      <c r="L230" s="23">
        <v>0.81</v>
      </c>
      <c r="M230" s="23">
        <v>1</v>
      </c>
      <c r="N230" s="23">
        <v>0</v>
      </c>
      <c r="O230" s="94" t="s">
        <v>632</v>
      </c>
      <c r="P230" s="71"/>
      <c r="Q230" s="71"/>
      <c r="R230" s="193"/>
      <c r="S230" s="71"/>
      <c r="T230" s="230"/>
      <c r="U230" s="71"/>
    </row>
    <row r="231" spans="1:22" ht="346.5" hidden="1">
      <c r="A231" s="291"/>
      <c r="B231" s="291"/>
      <c r="C231" s="100" t="s">
        <v>449</v>
      </c>
      <c r="D231" s="36">
        <v>0.01</v>
      </c>
      <c r="E231" s="23" t="s">
        <v>107</v>
      </c>
      <c r="F231" s="15">
        <v>3</v>
      </c>
      <c r="G231" s="58" t="s">
        <v>450</v>
      </c>
      <c r="H231" s="28">
        <v>43101</v>
      </c>
      <c r="I231" s="28">
        <v>43434</v>
      </c>
      <c r="J231" s="23">
        <v>0.27</v>
      </c>
      <c r="K231" s="23">
        <v>0.54</v>
      </c>
      <c r="L231" s="23">
        <v>0.81</v>
      </c>
      <c r="M231" s="23">
        <v>1</v>
      </c>
      <c r="N231" s="23">
        <v>1</v>
      </c>
      <c r="O231" s="94" t="s">
        <v>646</v>
      </c>
      <c r="P231" s="71"/>
      <c r="Q231" s="71"/>
      <c r="R231" s="193"/>
      <c r="S231" s="71"/>
      <c r="T231" s="230"/>
      <c r="U231" s="71"/>
    </row>
    <row r="232" spans="1:22" ht="189" hidden="1">
      <c r="A232" s="291"/>
      <c r="B232" s="291"/>
      <c r="C232" s="100" t="s">
        <v>451</v>
      </c>
      <c r="D232" s="36">
        <v>0.01</v>
      </c>
      <c r="E232" s="23" t="s">
        <v>101</v>
      </c>
      <c r="F232" s="23">
        <v>1</v>
      </c>
      <c r="G232" s="58" t="s">
        <v>452</v>
      </c>
      <c r="H232" s="28">
        <v>43101</v>
      </c>
      <c r="I232" s="28">
        <v>43434</v>
      </c>
      <c r="J232" s="23">
        <v>0.27</v>
      </c>
      <c r="K232" s="23">
        <v>0.54</v>
      </c>
      <c r="L232" s="23">
        <v>0.81</v>
      </c>
      <c r="M232" s="23">
        <v>1</v>
      </c>
      <c r="N232" s="23">
        <v>0.1</v>
      </c>
      <c r="O232" s="94" t="s">
        <v>645</v>
      </c>
      <c r="P232" s="71"/>
      <c r="Q232" s="71"/>
      <c r="R232" s="193"/>
      <c r="S232" s="71"/>
      <c r="T232" s="230"/>
      <c r="U232" s="71"/>
    </row>
    <row r="233" spans="1:22" ht="204.75" hidden="1">
      <c r="A233" s="291"/>
      <c r="B233" s="291"/>
      <c r="C233" s="100" t="s">
        <v>453</v>
      </c>
      <c r="D233" s="36">
        <v>7.4999999999999997E-3</v>
      </c>
      <c r="E233" s="23" t="s">
        <v>107</v>
      </c>
      <c r="F233" s="15">
        <v>3</v>
      </c>
      <c r="G233" s="58" t="s">
        <v>454</v>
      </c>
      <c r="H233" s="28">
        <v>43101</v>
      </c>
      <c r="I233" s="28">
        <v>43434</v>
      </c>
      <c r="J233" s="23">
        <v>0.27</v>
      </c>
      <c r="K233" s="23">
        <v>0.54</v>
      </c>
      <c r="L233" s="23">
        <v>0.81</v>
      </c>
      <c r="M233" s="23">
        <v>1</v>
      </c>
      <c r="N233" s="23">
        <v>0.4</v>
      </c>
      <c r="O233" s="94" t="s">
        <v>647</v>
      </c>
      <c r="P233" s="71"/>
      <c r="Q233" s="71"/>
      <c r="R233" s="193"/>
      <c r="S233" s="71"/>
      <c r="T233" s="230"/>
      <c r="U233" s="71"/>
    </row>
    <row r="234" spans="1:22" ht="94.5" hidden="1">
      <c r="A234" s="291"/>
      <c r="B234" s="291"/>
      <c r="C234" s="100" t="s">
        <v>455</v>
      </c>
      <c r="D234" s="36">
        <v>0.01</v>
      </c>
      <c r="E234" s="23" t="s">
        <v>101</v>
      </c>
      <c r="F234" s="23">
        <v>1</v>
      </c>
      <c r="G234" s="58" t="s">
        <v>456</v>
      </c>
      <c r="H234" s="28">
        <v>43101</v>
      </c>
      <c r="I234" s="28">
        <v>43434</v>
      </c>
      <c r="J234" s="23">
        <v>0.27</v>
      </c>
      <c r="K234" s="23">
        <v>0.54</v>
      </c>
      <c r="L234" s="23">
        <v>0.81</v>
      </c>
      <c r="M234" s="23">
        <v>1</v>
      </c>
      <c r="N234" s="23">
        <v>1</v>
      </c>
      <c r="O234" s="94" t="s">
        <v>648</v>
      </c>
      <c r="P234" s="71"/>
      <c r="Q234" s="71"/>
      <c r="R234" s="193"/>
      <c r="S234" s="71"/>
      <c r="T234" s="230"/>
      <c r="U234" s="71"/>
    </row>
    <row r="235" spans="1:22" ht="173.25" hidden="1">
      <c r="A235" s="291"/>
      <c r="B235" s="291"/>
      <c r="C235" s="100" t="s">
        <v>457</v>
      </c>
      <c r="D235" s="36">
        <v>0.01</v>
      </c>
      <c r="E235" s="23" t="s">
        <v>107</v>
      </c>
      <c r="F235" s="24">
        <v>3500</v>
      </c>
      <c r="G235" s="58" t="s">
        <v>458</v>
      </c>
      <c r="H235" s="28">
        <v>43101</v>
      </c>
      <c r="I235" s="28">
        <v>43434</v>
      </c>
      <c r="J235" s="23">
        <v>0.27</v>
      </c>
      <c r="K235" s="23">
        <v>0.54</v>
      </c>
      <c r="L235" s="23">
        <v>0.81</v>
      </c>
      <c r="M235" s="23">
        <v>1</v>
      </c>
      <c r="N235" s="23">
        <v>0.1</v>
      </c>
      <c r="O235" s="94" t="s">
        <v>649</v>
      </c>
      <c r="P235" s="71"/>
      <c r="Q235" s="71"/>
      <c r="R235" s="193"/>
      <c r="S235" s="71"/>
      <c r="T235" s="230"/>
      <c r="U235" s="71"/>
    </row>
    <row r="236" spans="1:22" ht="75" hidden="1">
      <c r="A236" s="291"/>
      <c r="B236" s="291"/>
      <c r="C236" s="100" t="s">
        <v>459</v>
      </c>
      <c r="D236" s="36">
        <v>0.01</v>
      </c>
      <c r="E236" s="23" t="s">
        <v>107</v>
      </c>
      <c r="F236" s="15">
        <v>9</v>
      </c>
      <c r="G236" s="58" t="s">
        <v>460</v>
      </c>
      <c r="H236" s="28">
        <v>43101</v>
      </c>
      <c r="I236" s="28">
        <v>43434</v>
      </c>
      <c r="J236" s="23">
        <v>0.27</v>
      </c>
      <c r="K236" s="23">
        <v>0.54</v>
      </c>
      <c r="L236" s="23">
        <v>0.81</v>
      </c>
      <c r="M236" s="23">
        <v>1</v>
      </c>
      <c r="N236" s="23">
        <v>0</v>
      </c>
      <c r="O236" s="94" t="s">
        <v>650</v>
      </c>
      <c r="P236" s="71"/>
      <c r="Q236" s="71"/>
      <c r="R236" s="193"/>
      <c r="S236" s="71"/>
      <c r="T236" s="230"/>
      <c r="U236" s="71"/>
    </row>
    <row r="237" spans="1:22" ht="189" hidden="1">
      <c r="A237" s="291"/>
      <c r="B237" s="291"/>
      <c r="C237" s="100" t="s">
        <v>461</v>
      </c>
      <c r="D237" s="36">
        <v>0.01</v>
      </c>
      <c r="E237" s="23" t="s">
        <v>107</v>
      </c>
      <c r="F237" s="15">
        <v>2</v>
      </c>
      <c r="G237" s="58" t="s">
        <v>462</v>
      </c>
      <c r="H237" s="28">
        <v>43101</v>
      </c>
      <c r="I237" s="28">
        <v>43434</v>
      </c>
      <c r="J237" s="23">
        <v>0.27</v>
      </c>
      <c r="K237" s="23">
        <v>0.54</v>
      </c>
      <c r="L237" s="23">
        <v>0.81</v>
      </c>
      <c r="M237" s="23">
        <v>1</v>
      </c>
      <c r="N237" s="23">
        <v>0.1</v>
      </c>
      <c r="O237" s="94" t="s">
        <v>645</v>
      </c>
      <c r="P237" s="71"/>
      <c r="Q237" s="71"/>
      <c r="R237" s="193"/>
      <c r="S237" s="71"/>
      <c r="T237" s="230"/>
      <c r="U237" s="71"/>
    </row>
    <row r="238" spans="1:22" hidden="1">
      <c r="A238" s="75"/>
      <c r="B238" s="75"/>
      <c r="C238" s="75"/>
      <c r="D238" s="76">
        <f>SUM(D202:D237)</f>
        <v>0.50000000000000011</v>
      </c>
      <c r="E238" s="75"/>
      <c r="F238" s="57"/>
      <c r="G238" s="75"/>
      <c r="H238" s="75"/>
      <c r="I238" s="75"/>
      <c r="J238" s="75"/>
      <c r="K238" s="75"/>
      <c r="L238" s="75"/>
      <c r="M238" s="75"/>
      <c r="N238" s="75"/>
      <c r="O238" s="71"/>
      <c r="P238" s="71"/>
      <c r="Q238" s="71"/>
      <c r="R238" s="193"/>
      <c r="S238" s="71"/>
      <c r="T238" s="230"/>
      <c r="U238" s="71"/>
      <c r="V238" s="71"/>
    </row>
    <row r="239" spans="1:22" ht="33.75" hidden="1">
      <c r="A239" s="272" t="s">
        <v>493</v>
      </c>
      <c r="B239" s="272"/>
      <c r="C239" s="272"/>
      <c r="D239" s="272"/>
      <c r="E239" s="272"/>
      <c r="F239" s="272"/>
      <c r="G239" s="272"/>
      <c r="H239" s="272"/>
      <c r="I239" s="272"/>
      <c r="J239" s="272"/>
      <c r="K239" s="272"/>
      <c r="L239" s="272"/>
      <c r="M239" s="272"/>
      <c r="N239" s="272"/>
      <c r="O239" s="272"/>
      <c r="P239" s="272"/>
      <c r="Q239" s="272"/>
      <c r="R239" s="272"/>
      <c r="S239" s="272"/>
      <c r="T239" s="272"/>
      <c r="U239" s="272"/>
      <c r="V239" s="272"/>
    </row>
    <row r="240" spans="1:22" ht="18.75" hidden="1">
      <c r="A240" s="270" t="s">
        <v>99</v>
      </c>
      <c r="B240" s="270" t="s">
        <v>74</v>
      </c>
      <c r="C240" s="270" t="s">
        <v>65</v>
      </c>
      <c r="D240" s="270" t="s">
        <v>66</v>
      </c>
      <c r="E240" s="270" t="s">
        <v>67</v>
      </c>
      <c r="F240" s="271" t="s">
        <v>68</v>
      </c>
      <c r="G240" s="270" t="s">
        <v>69</v>
      </c>
      <c r="H240" s="277" t="s">
        <v>70</v>
      </c>
      <c r="I240" s="277"/>
      <c r="J240" s="277" t="s">
        <v>79</v>
      </c>
      <c r="K240" s="277"/>
      <c r="L240" s="277"/>
      <c r="M240" s="277"/>
      <c r="N240" s="265" t="s">
        <v>490</v>
      </c>
      <c r="O240" s="265"/>
      <c r="P240" s="265"/>
      <c r="Q240" s="265"/>
      <c r="R240" s="265"/>
      <c r="S240" s="265"/>
      <c r="T240" s="265"/>
      <c r="U240" s="265"/>
    </row>
    <row r="241" spans="1:22" ht="15.75" hidden="1">
      <c r="A241" s="270"/>
      <c r="B241" s="270"/>
      <c r="C241" s="270"/>
      <c r="D241" s="270"/>
      <c r="E241" s="270"/>
      <c r="F241" s="271"/>
      <c r="G241" s="270"/>
      <c r="H241" s="276" t="s">
        <v>71</v>
      </c>
      <c r="I241" s="276" t="s">
        <v>176</v>
      </c>
      <c r="J241" s="14" t="s">
        <v>75</v>
      </c>
      <c r="K241" s="14" t="s">
        <v>76</v>
      </c>
      <c r="L241" s="14" t="s">
        <v>77</v>
      </c>
      <c r="M241" s="14" t="s">
        <v>78</v>
      </c>
      <c r="N241" s="266" t="s">
        <v>75</v>
      </c>
      <c r="O241" s="266"/>
      <c r="P241" s="266" t="s">
        <v>76</v>
      </c>
      <c r="Q241" s="266"/>
      <c r="R241" s="266" t="s">
        <v>77</v>
      </c>
      <c r="S241" s="266"/>
      <c r="T241" s="266" t="s">
        <v>78</v>
      </c>
      <c r="U241" s="266"/>
    </row>
    <row r="242" spans="1:22" ht="31.5" hidden="1">
      <c r="A242" s="270"/>
      <c r="B242" s="270"/>
      <c r="C242" s="270"/>
      <c r="D242" s="270"/>
      <c r="E242" s="270"/>
      <c r="F242" s="271"/>
      <c r="G242" s="270"/>
      <c r="H242" s="276"/>
      <c r="I242" s="276"/>
      <c r="J242" s="93" t="s">
        <v>64</v>
      </c>
      <c r="K242" s="53" t="s">
        <v>64</v>
      </c>
      <c r="L242" s="53" t="s">
        <v>64</v>
      </c>
      <c r="M242" s="53" t="s">
        <v>64</v>
      </c>
      <c r="N242" s="66" t="s">
        <v>492</v>
      </c>
      <c r="O242" s="66" t="s">
        <v>491</v>
      </c>
      <c r="P242" s="66" t="s">
        <v>492</v>
      </c>
      <c r="Q242" s="66" t="s">
        <v>491</v>
      </c>
      <c r="R242" s="163" t="s">
        <v>492</v>
      </c>
      <c r="S242" s="66" t="s">
        <v>491</v>
      </c>
      <c r="T242" s="66" t="s">
        <v>492</v>
      </c>
      <c r="U242" s="66" t="s">
        <v>491</v>
      </c>
    </row>
    <row r="243" spans="1:22" s="72" customFormat="1" ht="33.75" hidden="1">
      <c r="A243" s="272" t="s">
        <v>463</v>
      </c>
      <c r="B243" s="272"/>
      <c r="C243" s="272"/>
      <c r="D243" s="272"/>
      <c r="E243" s="272"/>
      <c r="F243" s="272"/>
      <c r="G243" s="272"/>
      <c r="H243" s="272"/>
      <c r="I243" s="272"/>
      <c r="J243" s="272"/>
      <c r="K243" s="272"/>
      <c r="L243" s="272"/>
      <c r="M243" s="272"/>
      <c r="N243" s="272"/>
      <c r="O243" s="272"/>
      <c r="P243" s="272"/>
      <c r="Q243" s="272"/>
      <c r="R243" s="272"/>
      <c r="S243" s="272"/>
      <c r="T243" s="272"/>
      <c r="U243" s="272"/>
      <c r="V243" s="272"/>
    </row>
    <row r="244" spans="1:22" ht="378" hidden="1">
      <c r="A244" s="37" t="s">
        <v>178</v>
      </c>
      <c r="B244" s="37" t="s">
        <v>179</v>
      </c>
      <c r="C244" s="58" t="s">
        <v>464</v>
      </c>
      <c r="D244" s="27">
        <v>0.5</v>
      </c>
      <c r="E244" s="58" t="s">
        <v>101</v>
      </c>
      <c r="F244" s="27">
        <v>1</v>
      </c>
      <c r="G244" s="58" t="s">
        <v>465</v>
      </c>
      <c r="H244" s="38">
        <v>43101</v>
      </c>
      <c r="I244" s="28">
        <v>43465</v>
      </c>
      <c r="J244" s="96">
        <v>0.15</v>
      </c>
      <c r="K244" s="63">
        <v>0.3</v>
      </c>
      <c r="L244" s="63">
        <v>0.7</v>
      </c>
      <c r="M244" s="63">
        <v>1</v>
      </c>
      <c r="N244" s="127">
        <v>0.1</v>
      </c>
      <c r="O244" s="94" t="s">
        <v>651</v>
      </c>
      <c r="P244" s="71"/>
      <c r="Q244" s="71"/>
      <c r="R244" s="193"/>
      <c r="S244" s="71"/>
      <c r="T244" s="230"/>
      <c r="U244" s="71"/>
    </row>
    <row r="245" spans="1:22" hidden="1">
      <c r="A245" s="75"/>
      <c r="B245" s="75"/>
      <c r="C245" s="75"/>
      <c r="D245" s="76">
        <f>+D244</f>
        <v>0.5</v>
      </c>
      <c r="E245" s="75"/>
      <c r="F245" s="57"/>
      <c r="G245" s="75"/>
      <c r="H245" s="75"/>
      <c r="I245" s="75"/>
      <c r="J245" s="75"/>
      <c r="K245" s="75"/>
      <c r="L245" s="75"/>
      <c r="M245" s="75"/>
      <c r="N245" s="75"/>
      <c r="O245" s="71"/>
      <c r="P245" s="71"/>
      <c r="Q245" s="71"/>
      <c r="R245" s="193"/>
      <c r="S245" s="71"/>
      <c r="T245" s="230"/>
      <c r="U245" s="71"/>
      <c r="V245" s="71"/>
    </row>
    <row r="246" spans="1:22" ht="33.75" hidden="1">
      <c r="A246" s="272" t="s">
        <v>493</v>
      </c>
      <c r="B246" s="272"/>
      <c r="C246" s="272"/>
      <c r="D246" s="272"/>
      <c r="E246" s="272"/>
      <c r="F246" s="272"/>
      <c r="G246" s="272"/>
      <c r="H246" s="272"/>
      <c r="I246" s="272"/>
      <c r="J246" s="272"/>
      <c r="K246" s="272"/>
      <c r="L246" s="272"/>
      <c r="M246" s="272"/>
      <c r="N246" s="272"/>
      <c r="O246" s="272"/>
      <c r="P246" s="272"/>
      <c r="Q246" s="272"/>
      <c r="R246" s="272"/>
      <c r="S246" s="272"/>
      <c r="T246" s="272"/>
      <c r="U246" s="272"/>
      <c r="V246" s="272"/>
    </row>
    <row r="247" spans="1:22" ht="18.75" hidden="1">
      <c r="A247" s="270" t="s">
        <v>99</v>
      </c>
      <c r="B247" s="270" t="s">
        <v>74</v>
      </c>
      <c r="C247" s="270" t="s">
        <v>65</v>
      </c>
      <c r="D247" s="270" t="s">
        <v>66</v>
      </c>
      <c r="E247" s="270" t="s">
        <v>67</v>
      </c>
      <c r="F247" s="271" t="s">
        <v>68</v>
      </c>
      <c r="G247" s="270" t="s">
        <v>69</v>
      </c>
      <c r="H247" s="277" t="s">
        <v>70</v>
      </c>
      <c r="I247" s="277"/>
      <c r="J247" s="277" t="s">
        <v>79</v>
      </c>
      <c r="K247" s="277"/>
      <c r="L247" s="277"/>
      <c r="M247" s="277"/>
      <c r="N247" s="265" t="s">
        <v>490</v>
      </c>
      <c r="O247" s="265"/>
      <c r="P247" s="265"/>
      <c r="Q247" s="265"/>
      <c r="R247" s="265"/>
      <c r="S247" s="265"/>
      <c r="T247" s="265"/>
      <c r="U247" s="265"/>
    </row>
    <row r="248" spans="1:22" ht="15.75" hidden="1">
      <c r="A248" s="270"/>
      <c r="B248" s="270"/>
      <c r="C248" s="270"/>
      <c r="D248" s="270"/>
      <c r="E248" s="270"/>
      <c r="F248" s="271"/>
      <c r="G248" s="270"/>
      <c r="H248" s="276" t="s">
        <v>71</v>
      </c>
      <c r="I248" s="276" t="s">
        <v>176</v>
      </c>
      <c r="J248" s="14" t="s">
        <v>75</v>
      </c>
      <c r="K248" s="14" t="s">
        <v>76</v>
      </c>
      <c r="L248" s="14" t="s">
        <v>77</v>
      </c>
      <c r="M248" s="14" t="s">
        <v>78</v>
      </c>
      <c r="N248" s="266" t="s">
        <v>75</v>
      </c>
      <c r="O248" s="266"/>
      <c r="P248" s="266" t="s">
        <v>76</v>
      </c>
      <c r="Q248" s="266"/>
      <c r="R248" s="266" t="s">
        <v>77</v>
      </c>
      <c r="S248" s="266"/>
      <c r="T248" s="266" t="s">
        <v>78</v>
      </c>
      <c r="U248" s="266"/>
    </row>
    <row r="249" spans="1:22" ht="31.5" hidden="1">
      <c r="A249" s="270"/>
      <c r="B249" s="270"/>
      <c r="C249" s="270"/>
      <c r="D249" s="270"/>
      <c r="E249" s="270"/>
      <c r="F249" s="271"/>
      <c r="G249" s="270"/>
      <c r="H249" s="276"/>
      <c r="I249" s="276"/>
      <c r="J249" s="93" t="s">
        <v>64</v>
      </c>
      <c r="K249" s="53" t="s">
        <v>64</v>
      </c>
      <c r="L249" s="53" t="s">
        <v>64</v>
      </c>
      <c r="M249" s="53" t="s">
        <v>64</v>
      </c>
      <c r="N249" s="66" t="s">
        <v>492</v>
      </c>
      <c r="O249" s="66" t="s">
        <v>491</v>
      </c>
      <c r="P249" s="66" t="s">
        <v>492</v>
      </c>
      <c r="Q249" s="66" t="s">
        <v>491</v>
      </c>
      <c r="R249" s="163" t="s">
        <v>492</v>
      </c>
      <c r="S249" s="66" t="s">
        <v>491</v>
      </c>
      <c r="T249" s="66" t="s">
        <v>492</v>
      </c>
      <c r="U249" s="66" t="s">
        <v>491</v>
      </c>
    </row>
    <row r="250" spans="1:22" s="72" customFormat="1" ht="33.75" hidden="1">
      <c r="A250" s="272" t="s">
        <v>466</v>
      </c>
      <c r="B250" s="272"/>
      <c r="C250" s="272"/>
      <c r="D250" s="272"/>
      <c r="E250" s="272"/>
      <c r="F250" s="272"/>
      <c r="G250" s="272"/>
      <c r="H250" s="272"/>
      <c r="I250" s="272"/>
      <c r="J250" s="272"/>
      <c r="K250" s="272"/>
      <c r="L250" s="272"/>
      <c r="M250" s="272"/>
      <c r="N250" s="272"/>
      <c r="O250" s="272"/>
      <c r="P250" s="272"/>
      <c r="Q250" s="272"/>
      <c r="R250" s="272"/>
      <c r="S250" s="272"/>
      <c r="T250" s="272"/>
      <c r="U250" s="272"/>
      <c r="V250" s="272"/>
    </row>
    <row r="251" spans="1:22" ht="140.25" hidden="1">
      <c r="A251" s="307" t="s">
        <v>178</v>
      </c>
      <c r="B251" s="307" t="s">
        <v>179</v>
      </c>
      <c r="C251" s="47" t="s">
        <v>467</v>
      </c>
      <c r="D251" s="39">
        <v>5.5500000000000001E-2</v>
      </c>
      <c r="E251" s="63" t="s">
        <v>107</v>
      </c>
      <c r="F251" s="61">
        <v>1000</v>
      </c>
      <c r="G251" s="40" t="s">
        <v>468</v>
      </c>
      <c r="H251" s="38">
        <v>43101</v>
      </c>
      <c r="I251" s="28">
        <v>43465</v>
      </c>
      <c r="J251" s="48">
        <v>500</v>
      </c>
      <c r="K251" s="48"/>
      <c r="L251" s="48">
        <v>1000</v>
      </c>
      <c r="M251" s="48"/>
      <c r="N251" s="75">
        <v>395</v>
      </c>
      <c r="O251" s="113" t="s">
        <v>652</v>
      </c>
      <c r="P251" s="71"/>
      <c r="Q251" s="71"/>
      <c r="R251" s="193"/>
      <c r="S251" s="71"/>
      <c r="T251" s="230"/>
      <c r="U251" s="71"/>
    </row>
    <row r="252" spans="1:22" ht="140.25" hidden="1">
      <c r="A252" s="307"/>
      <c r="B252" s="307"/>
      <c r="C252" s="47" t="s">
        <v>469</v>
      </c>
      <c r="D252" s="39">
        <v>5.5500000000000001E-2</v>
      </c>
      <c r="E252" s="40" t="s">
        <v>107</v>
      </c>
      <c r="F252" s="61">
        <v>3000</v>
      </c>
      <c r="G252" s="40" t="s">
        <v>470</v>
      </c>
      <c r="H252" s="38">
        <v>43101</v>
      </c>
      <c r="I252" s="28">
        <v>43465</v>
      </c>
      <c r="J252" s="48">
        <v>1500</v>
      </c>
      <c r="K252" s="48"/>
      <c r="L252" s="48">
        <v>3000</v>
      </c>
      <c r="M252" s="48"/>
      <c r="N252" s="75">
        <v>951</v>
      </c>
      <c r="O252" s="113" t="s">
        <v>653</v>
      </c>
      <c r="P252" s="71"/>
      <c r="Q252" s="71"/>
      <c r="R252" s="193"/>
      <c r="S252" s="71"/>
      <c r="T252" s="230"/>
      <c r="U252" s="71"/>
    </row>
    <row r="253" spans="1:22" ht="63" hidden="1">
      <c r="A253" s="307"/>
      <c r="B253" s="307"/>
      <c r="C253" s="307" t="s">
        <v>471</v>
      </c>
      <c r="D253" s="312">
        <v>5.5599999999999997E-2</v>
      </c>
      <c r="E253" s="313" t="s">
        <v>107</v>
      </c>
      <c r="F253" s="294">
        <v>10</v>
      </c>
      <c r="G253" s="51" t="s">
        <v>472</v>
      </c>
      <c r="H253" s="38">
        <v>43101</v>
      </c>
      <c r="I253" s="28">
        <v>43465</v>
      </c>
      <c r="J253" s="294"/>
      <c r="K253" s="294">
        <v>5</v>
      </c>
      <c r="L253" s="294"/>
      <c r="M253" s="294">
        <v>10</v>
      </c>
      <c r="N253" s="299">
        <v>0.25</v>
      </c>
      <c r="O253" s="288" t="s">
        <v>654</v>
      </c>
      <c r="P253" s="294"/>
      <c r="Q253" s="284"/>
      <c r="R253" s="295"/>
      <c r="S253" s="284"/>
      <c r="T253" s="294"/>
      <c r="U253" s="284"/>
    </row>
    <row r="254" spans="1:22" ht="47.25" hidden="1">
      <c r="A254" s="307"/>
      <c r="B254" s="307"/>
      <c r="C254" s="307"/>
      <c r="D254" s="312"/>
      <c r="E254" s="313"/>
      <c r="F254" s="294"/>
      <c r="G254" s="51" t="s">
        <v>473</v>
      </c>
      <c r="H254" s="38">
        <v>43101</v>
      </c>
      <c r="I254" s="28">
        <v>43465</v>
      </c>
      <c r="J254" s="294"/>
      <c r="K254" s="294">
        <v>0.5</v>
      </c>
      <c r="L254" s="294"/>
      <c r="M254" s="294">
        <v>1</v>
      </c>
      <c r="N254" s="300"/>
      <c r="O254" s="289"/>
      <c r="P254" s="294"/>
      <c r="Q254" s="284"/>
      <c r="R254" s="295"/>
      <c r="S254" s="284"/>
      <c r="T254" s="294"/>
      <c r="U254" s="284"/>
    </row>
    <row r="255" spans="1:22" ht="47.25" hidden="1">
      <c r="A255" s="307"/>
      <c r="B255" s="307"/>
      <c r="C255" s="307"/>
      <c r="D255" s="312"/>
      <c r="E255" s="313"/>
      <c r="F255" s="294"/>
      <c r="G255" s="51" t="s">
        <v>474</v>
      </c>
      <c r="H255" s="38">
        <v>43101</v>
      </c>
      <c r="I255" s="28">
        <v>43465</v>
      </c>
      <c r="J255" s="294"/>
      <c r="K255" s="294">
        <v>0.5</v>
      </c>
      <c r="L255" s="294"/>
      <c r="M255" s="294">
        <v>1</v>
      </c>
      <c r="N255" s="300"/>
      <c r="O255" s="289"/>
      <c r="P255" s="294"/>
      <c r="Q255" s="284"/>
      <c r="R255" s="295"/>
      <c r="S255" s="284"/>
      <c r="T255" s="294"/>
      <c r="U255" s="284"/>
    </row>
    <row r="256" spans="1:22" ht="63" hidden="1">
      <c r="A256" s="307"/>
      <c r="B256" s="307"/>
      <c r="C256" s="307" t="s">
        <v>475</v>
      </c>
      <c r="D256" s="308">
        <v>5.5599999999999997E-2</v>
      </c>
      <c r="E256" s="287" t="s">
        <v>101</v>
      </c>
      <c r="F256" s="285">
        <v>1</v>
      </c>
      <c r="G256" s="59" t="s">
        <v>476</v>
      </c>
      <c r="H256" s="38">
        <v>43101</v>
      </c>
      <c r="I256" s="28">
        <v>43465</v>
      </c>
      <c r="J256" s="285">
        <v>0.25</v>
      </c>
      <c r="K256" s="285">
        <v>0.5</v>
      </c>
      <c r="L256" s="285">
        <v>0.75</v>
      </c>
      <c r="M256" s="285">
        <v>1</v>
      </c>
      <c r="N256" s="293">
        <v>0.25</v>
      </c>
      <c r="O256" s="290" t="s">
        <v>655</v>
      </c>
      <c r="P256" s="285"/>
      <c r="Q256" s="284"/>
      <c r="R256" s="296"/>
      <c r="S256" s="284"/>
      <c r="T256" s="285"/>
      <c r="U256" s="284"/>
    </row>
    <row r="257" spans="1:21" ht="47.25" hidden="1">
      <c r="A257" s="307"/>
      <c r="B257" s="307"/>
      <c r="C257" s="307"/>
      <c r="D257" s="287"/>
      <c r="E257" s="287"/>
      <c r="F257" s="285"/>
      <c r="G257" s="59" t="s">
        <v>477</v>
      </c>
      <c r="H257" s="38">
        <v>43101</v>
      </c>
      <c r="I257" s="28">
        <v>43465</v>
      </c>
      <c r="J257" s="285">
        <v>0.25</v>
      </c>
      <c r="K257" s="285">
        <v>0.5</v>
      </c>
      <c r="L257" s="285">
        <v>0.75</v>
      </c>
      <c r="M257" s="285">
        <v>1</v>
      </c>
      <c r="N257" s="293"/>
      <c r="O257" s="290"/>
      <c r="P257" s="285"/>
      <c r="Q257" s="284"/>
      <c r="R257" s="296"/>
      <c r="S257" s="284"/>
      <c r="T257" s="285"/>
      <c r="U257" s="284"/>
    </row>
    <row r="258" spans="1:21" ht="31.5" hidden="1">
      <c r="A258" s="307"/>
      <c r="B258" s="307"/>
      <c r="C258" s="307"/>
      <c r="D258" s="287"/>
      <c r="E258" s="287"/>
      <c r="F258" s="285"/>
      <c r="G258" s="59" t="s">
        <v>478</v>
      </c>
      <c r="H258" s="38">
        <v>43101</v>
      </c>
      <c r="I258" s="28">
        <v>43465</v>
      </c>
      <c r="J258" s="285">
        <v>0.25</v>
      </c>
      <c r="K258" s="285">
        <v>0.5</v>
      </c>
      <c r="L258" s="285">
        <v>0.75</v>
      </c>
      <c r="M258" s="285">
        <v>1</v>
      </c>
      <c r="N258" s="293"/>
      <c r="O258" s="290"/>
      <c r="P258" s="285"/>
      <c r="Q258" s="284"/>
      <c r="R258" s="296"/>
      <c r="S258" s="284"/>
      <c r="T258" s="285"/>
      <c r="U258" s="284"/>
    </row>
    <row r="259" spans="1:21" ht="31.5" hidden="1">
      <c r="A259" s="307"/>
      <c r="B259" s="307"/>
      <c r="C259" s="307"/>
      <c r="D259" s="287"/>
      <c r="E259" s="287"/>
      <c r="F259" s="285"/>
      <c r="G259" s="59" t="s">
        <v>479</v>
      </c>
      <c r="H259" s="38">
        <v>43101</v>
      </c>
      <c r="I259" s="28">
        <v>43465</v>
      </c>
      <c r="J259" s="285">
        <v>0.25</v>
      </c>
      <c r="K259" s="285">
        <v>0.5</v>
      </c>
      <c r="L259" s="285">
        <v>0.75</v>
      </c>
      <c r="M259" s="285">
        <v>1</v>
      </c>
      <c r="N259" s="293"/>
      <c r="O259" s="290"/>
      <c r="P259" s="285"/>
      <c r="Q259" s="284"/>
      <c r="R259" s="296"/>
      <c r="S259" s="284"/>
      <c r="T259" s="285"/>
      <c r="U259" s="284"/>
    </row>
    <row r="260" spans="1:21" ht="204" hidden="1">
      <c r="A260" s="307"/>
      <c r="B260" s="307"/>
      <c r="C260" s="59" t="s">
        <v>480</v>
      </c>
      <c r="D260" s="65">
        <v>5.5500000000000001E-2</v>
      </c>
      <c r="E260" s="60" t="s">
        <v>107</v>
      </c>
      <c r="F260" s="61">
        <v>300</v>
      </c>
      <c r="G260" s="51" t="s">
        <v>481</v>
      </c>
      <c r="H260" s="38">
        <v>43101</v>
      </c>
      <c r="I260" s="28">
        <v>43465</v>
      </c>
      <c r="J260" s="98">
        <v>150</v>
      </c>
      <c r="K260" s="61"/>
      <c r="L260" s="61">
        <v>150</v>
      </c>
      <c r="M260" s="61"/>
      <c r="N260" s="128">
        <v>0.66666666666666663</v>
      </c>
      <c r="O260" s="126" t="s">
        <v>656</v>
      </c>
      <c r="P260" s="61"/>
      <c r="Q260" s="71"/>
      <c r="R260" s="196"/>
      <c r="S260" s="71"/>
      <c r="T260" s="204"/>
      <c r="U260" s="71"/>
    </row>
    <row r="261" spans="1:21" ht="178.5" hidden="1">
      <c r="A261" s="307"/>
      <c r="B261" s="307"/>
      <c r="C261" s="59" t="s">
        <v>482</v>
      </c>
      <c r="D261" s="65">
        <v>5.5500000000000001E-2</v>
      </c>
      <c r="E261" s="60" t="s">
        <v>101</v>
      </c>
      <c r="F261" s="60">
        <v>1</v>
      </c>
      <c r="G261" s="51" t="s">
        <v>483</v>
      </c>
      <c r="H261" s="38">
        <v>43101</v>
      </c>
      <c r="I261" s="28">
        <v>43465</v>
      </c>
      <c r="J261" s="97"/>
      <c r="K261" s="60">
        <v>0.5</v>
      </c>
      <c r="L261" s="60"/>
      <c r="M261" s="60">
        <v>1</v>
      </c>
      <c r="N261" s="97">
        <v>7.0000000000000007E-2</v>
      </c>
      <c r="O261" s="129" t="s">
        <v>657</v>
      </c>
      <c r="P261" s="60"/>
      <c r="Q261" s="71"/>
      <c r="R261" s="197"/>
      <c r="S261" s="71"/>
      <c r="T261" s="203"/>
      <c r="U261" s="71"/>
    </row>
    <row r="262" spans="1:21" ht="204.75" hidden="1">
      <c r="A262" s="307"/>
      <c r="B262" s="307"/>
      <c r="C262" s="59" t="s">
        <v>484</v>
      </c>
      <c r="D262" s="65">
        <v>5.5599999999999997E-2</v>
      </c>
      <c r="E262" s="62" t="s">
        <v>101</v>
      </c>
      <c r="F262" s="64">
        <v>1</v>
      </c>
      <c r="G262" s="59" t="s">
        <v>485</v>
      </c>
      <c r="H262" s="38">
        <v>43101</v>
      </c>
      <c r="I262" s="28">
        <v>43465</v>
      </c>
      <c r="J262" s="95">
        <v>0.5</v>
      </c>
      <c r="K262" s="64">
        <v>1</v>
      </c>
      <c r="L262" s="64"/>
      <c r="M262" s="64"/>
      <c r="N262" s="95">
        <v>1</v>
      </c>
      <c r="O262" s="113" t="s">
        <v>658</v>
      </c>
      <c r="P262" s="64"/>
      <c r="Q262" s="71"/>
      <c r="R262" s="198"/>
      <c r="S262" s="71"/>
      <c r="T262" s="205"/>
      <c r="U262" s="71"/>
    </row>
    <row r="263" spans="1:21" ht="31.5" hidden="1">
      <c r="A263" s="307"/>
      <c r="B263" s="307"/>
      <c r="C263" s="307" t="s">
        <v>486</v>
      </c>
      <c r="D263" s="311">
        <v>5.5599999999999997E-2</v>
      </c>
      <c r="E263" s="287" t="s">
        <v>101</v>
      </c>
      <c r="F263" s="286">
        <v>1</v>
      </c>
      <c r="G263" s="59" t="s">
        <v>487</v>
      </c>
      <c r="H263" s="38">
        <v>43101</v>
      </c>
      <c r="I263" s="28">
        <v>43465</v>
      </c>
      <c r="J263" s="286">
        <v>0.25</v>
      </c>
      <c r="K263" s="286">
        <v>0.5</v>
      </c>
      <c r="L263" s="286">
        <v>0.75</v>
      </c>
      <c r="M263" s="286">
        <v>1</v>
      </c>
      <c r="N263" s="286">
        <v>0.25</v>
      </c>
      <c r="O263" s="291" t="s">
        <v>659</v>
      </c>
      <c r="P263" s="286"/>
      <c r="Q263" s="284"/>
      <c r="R263" s="297"/>
      <c r="S263" s="284"/>
      <c r="T263" s="286"/>
      <c r="U263" s="284"/>
    </row>
    <row r="264" spans="1:21" ht="15.75" hidden="1">
      <c r="A264" s="307"/>
      <c r="B264" s="307"/>
      <c r="C264" s="307"/>
      <c r="D264" s="311"/>
      <c r="E264" s="287"/>
      <c r="F264" s="287"/>
      <c r="G264" s="59" t="s">
        <v>488</v>
      </c>
      <c r="H264" s="38">
        <v>43101</v>
      </c>
      <c r="I264" s="28">
        <v>43465</v>
      </c>
      <c r="J264" s="287">
        <v>0.25</v>
      </c>
      <c r="K264" s="287">
        <v>0.5</v>
      </c>
      <c r="L264" s="287">
        <v>0.75</v>
      </c>
      <c r="M264" s="287">
        <v>1</v>
      </c>
      <c r="N264" s="287"/>
      <c r="O264" s="291"/>
      <c r="P264" s="287"/>
      <c r="Q264" s="284"/>
      <c r="R264" s="298"/>
      <c r="S264" s="284"/>
      <c r="T264" s="287"/>
      <c r="U264" s="284"/>
    </row>
    <row r="265" spans="1:21" ht="31.5" hidden="1">
      <c r="A265" s="307"/>
      <c r="B265" s="307"/>
      <c r="C265" s="307" t="s">
        <v>489</v>
      </c>
      <c r="D265" s="311">
        <v>5.5599999999999997E-2</v>
      </c>
      <c r="E265" s="287" t="s">
        <v>101</v>
      </c>
      <c r="F265" s="286">
        <v>1</v>
      </c>
      <c r="G265" s="59" t="s">
        <v>487</v>
      </c>
      <c r="H265" s="38">
        <v>43101</v>
      </c>
      <c r="I265" s="28">
        <v>43465</v>
      </c>
      <c r="J265" s="286">
        <v>0.25</v>
      </c>
      <c r="K265" s="286">
        <v>0.5</v>
      </c>
      <c r="L265" s="286">
        <v>0.75</v>
      </c>
      <c r="M265" s="286">
        <v>1</v>
      </c>
      <c r="N265" s="286">
        <v>0.2</v>
      </c>
      <c r="O265" s="292" t="s">
        <v>660</v>
      </c>
      <c r="P265" s="286"/>
      <c r="Q265" s="284"/>
      <c r="R265" s="297"/>
      <c r="S265" s="284"/>
      <c r="T265" s="286"/>
      <c r="U265" s="284"/>
    </row>
    <row r="266" spans="1:21" ht="15.75" hidden="1">
      <c r="A266" s="307"/>
      <c r="B266" s="307"/>
      <c r="C266" s="307"/>
      <c r="D266" s="311"/>
      <c r="E266" s="287"/>
      <c r="F266" s="287"/>
      <c r="G266" s="59" t="s">
        <v>488</v>
      </c>
      <c r="H266" s="38">
        <v>43101</v>
      </c>
      <c r="I266" s="28">
        <v>43465</v>
      </c>
      <c r="J266" s="287">
        <v>0.25</v>
      </c>
      <c r="K266" s="287">
        <v>0.5</v>
      </c>
      <c r="L266" s="287">
        <v>0.75</v>
      </c>
      <c r="M266" s="287">
        <v>1</v>
      </c>
      <c r="N266" s="287"/>
      <c r="O266" s="292"/>
      <c r="P266" s="287"/>
      <c r="Q266" s="284"/>
      <c r="R266" s="298"/>
      <c r="S266" s="284"/>
      <c r="T266" s="287"/>
      <c r="U266" s="284"/>
    </row>
    <row r="267" spans="1:21">
      <c r="D267" s="92">
        <f>SUM(D251:D265)</f>
        <v>0.49999999999999994</v>
      </c>
    </row>
  </sheetData>
  <customSheetViews>
    <customSheetView guid="{B402B862-D6AF-46F4-9BE9-DFC2BCC34D41}" scale="70" hiddenRows="1" topLeftCell="P147">
      <selection activeCell="T147" sqref="T147"/>
      <pageMargins left="0.7" right="0.7" top="0.75" bottom="0.75" header="0.3" footer="0.3"/>
      <pageSetup orientation="portrait" horizontalDpi="4294967294" verticalDpi="4294967294" r:id="rId1"/>
    </customSheetView>
    <customSheetView guid="{6C4A8B00-6425-4A3D-805A-72E6E5787537}" scale="80" hiddenRows="1" topLeftCell="D8">
      <selection activeCell="G11" sqref="G11"/>
      <pageMargins left="0.7" right="0.7" top="0.75" bottom="0.75" header="0.3" footer="0.3"/>
      <pageSetup orientation="portrait" horizontalDpi="4294967294" verticalDpi="4294967294" r:id="rId2"/>
    </customSheetView>
    <customSheetView guid="{7DC20472-41A2-4228-BA17-DBC95DDF95CC}" scale="80" hiddenRows="1" topLeftCell="E14">
      <selection activeCell="P10" sqref="P10"/>
      <pageMargins left="0.7" right="0.7" top="0.75" bottom="0.75" header="0.3" footer="0.3"/>
      <pageSetup orientation="portrait" horizontalDpi="4294967294" verticalDpi="4294967294" r:id="rId3"/>
    </customSheetView>
    <customSheetView guid="{502EA425-00D5-4186-BCC0-E7ED7EAF3F06}" scale="80" hiddenRows="1" topLeftCell="E16">
      <selection activeCell="Q145" sqref="Q145:R149"/>
      <pageMargins left="0.7" right="0.7" top="0.75" bottom="0.75" header="0.3" footer="0.3"/>
      <pageSetup orientation="portrait" horizontalDpi="4294967294" verticalDpi="4294967294" r:id="rId4"/>
    </customSheetView>
    <customSheetView guid="{B0E1F95B-AE72-4F5B-8867-2ABBD5147508}" scale="80" hiddenRows="1">
      <selection activeCell="F1" sqref="F1"/>
      <pageMargins left="0.7" right="0.7" top="0.75" bottom="0.75" header="0.3" footer="0.3"/>
      <pageSetup orientation="portrait" horizontalDpi="4294967294" verticalDpi="4294967294" r:id="rId5"/>
    </customSheetView>
    <customSheetView guid="{4D4DA5C4-87D7-4507-9A3A-E85A102C28F3}" scale="80" showAutoFilter="1" hiddenRows="1" hiddenColumns="1" topLeftCell="R1">
      <selection activeCell="T8" sqref="T8"/>
      <pageMargins left="0.7" right="0.7" top="0.75" bottom="0.75" header="0.3" footer="0.3"/>
      <pageSetup orientation="portrait" horizontalDpi="4294967294" verticalDpi="4294967294" r:id="rId6"/>
      <autoFilter ref="A7:Z16" xr:uid="{00000000-0000-0000-0000-000000000000}"/>
    </customSheetView>
  </customSheetViews>
  <mergeCells count="421">
    <mergeCell ref="O5:V5"/>
    <mergeCell ref="O6:P6"/>
    <mergeCell ref="Q6:R6"/>
    <mergeCell ref="S6:T6"/>
    <mergeCell ref="U6:V6"/>
    <mergeCell ref="A4:V4"/>
    <mergeCell ref="O203:O204"/>
    <mergeCell ref="A17:V17"/>
    <mergeCell ref="A156:A174"/>
    <mergeCell ref="B156:B174"/>
    <mergeCell ref="A202:A237"/>
    <mergeCell ref="B202:B237"/>
    <mergeCell ref="G203:G204"/>
    <mergeCell ref="H203:H204"/>
    <mergeCell ref="I203:I204"/>
    <mergeCell ref="A181:A182"/>
    <mergeCell ref="B181:B182"/>
    <mergeCell ref="A189:A195"/>
    <mergeCell ref="B189:B195"/>
    <mergeCell ref="G141:G143"/>
    <mergeCell ref="H141:I141"/>
    <mergeCell ref="J141:M141"/>
    <mergeCell ref="A145:A149"/>
    <mergeCell ref="B145:B149"/>
    <mergeCell ref="C253:C255"/>
    <mergeCell ref="D253:D255"/>
    <mergeCell ref="E253:E255"/>
    <mergeCell ref="F253:F255"/>
    <mergeCell ref="J253:J255"/>
    <mergeCell ref="K253:K255"/>
    <mergeCell ref="L253:L255"/>
    <mergeCell ref="J265:J266"/>
    <mergeCell ref="J256:J259"/>
    <mergeCell ref="K256:K259"/>
    <mergeCell ref="L256:L259"/>
    <mergeCell ref="C263:C264"/>
    <mergeCell ref="D263:D264"/>
    <mergeCell ref="E263:E264"/>
    <mergeCell ref="F263:F264"/>
    <mergeCell ref="J263:J264"/>
    <mergeCell ref="K263:K264"/>
    <mergeCell ref="L263:L264"/>
    <mergeCell ref="K265:K266"/>
    <mergeCell ref="L265:L266"/>
    <mergeCell ref="M265:M266"/>
    <mergeCell ref="C265:C266"/>
    <mergeCell ref="D265:D266"/>
    <mergeCell ref="E265:E266"/>
    <mergeCell ref="F265:F266"/>
    <mergeCell ref="M256:M259"/>
    <mergeCell ref="M263:M264"/>
    <mergeCell ref="N132:O132"/>
    <mergeCell ref="P132:Q132"/>
    <mergeCell ref="A184:V184"/>
    <mergeCell ref="A185:A187"/>
    <mergeCell ref="B185:B187"/>
    <mergeCell ref="C185:C187"/>
    <mergeCell ref="D185:D187"/>
    <mergeCell ref="E185:E187"/>
    <mergeCell ref="F185:F187"/>
    <mergeCell ref="G185:G187"/>
    <mergeCell ref="H185:I185"/>
    <mergeCell ref="J185:M185"/>
    <mergeCell ref="N185:U185"/>
    <mergeCell ref="H186:H187"/>
    <mergeCell ref="I186:I187"/>
    <mergeCell ref="N186:O186"/>
    <mergeCell ref="P186:Q186"/>
    <mergeCell ref="M253:M255"/>
    <mergeCell ref="C256:C259"/>
    <mergeCell ref="D256:D259"/>
    <mergeCell ref="E256:E259"/>
    <mergeCell ref="F256:F259"/>
    <mergeCell ref="M105:M108"/>
    <mergeCell ref="D98:D100"/>
    <mergeCell ref="E98:E100"/>
    <mergeCell ref="F98:F100"/>
    <mergeCell ref="A130:V130"/>
    <mergeCell ref="A131:A133"/>
    <mergeCell ref="A122:A128"/>
    <mergeCell ref="A135:A138"/>
    <mergeCell ref="B135:B138"/>
    <mergeCell ref="H105:H108"/>
    <mergeCell ref="I105:I108"/>
    <mergeCell ref="J105:J108"/>
    <mergeCell ref="K105:K108"/>
    <mergeCell ref="L105:L108"/>
    <mergeCell ref="B105:B108"/>
    <mergeCell ref="C105:C108"/>
    <mergeCell ref="D105:D108"/>
    <mergeCell ref="A251:A266"/>
    <mergeCell ref="B251:B266"/>
    <mergeCell ref="A121:V121"/>
    <mergeCell ref="G131:G133"/>
    <mergeCell ref="H131:I131"/>
    <mergeCell ref="J131:M131"/>
    <mergeCell ref="N131:U131"/>
    <mergeCell ref="M98:M100"/>
    <mergeCell ref="B102:B103"/>
    <mergeCell ref="C102:C103"/>
    <mergeCell ref="D102:D103"/>
    <mergeCell ref="E102:E103"/>
    <mergeCell ref="F102:F103"/>
    <mergeCell ref="H102:H103"/>
    <mergeCell ref="I102:I103"/>
    <mergeCell ref="J102:J103"/>
    <mergeCell ref="K102:K103"/>
    <mergeCell ref="L102:L103"/>
    <mergeCell ref="M102:M103"/>
    <mergeCell ref="H98:H100"/>
    <mergeCell ref="I98:I100"/>
    <mergeCell ref="J98:J100"/>
    <mergeCell ref="K98:K100"/>
    <mergeCell ref="L98:L100"/>
    <mergeCell ref="R132:S132"/>
    <mergeCell ref="B131:B133"/>
    <mergeCell ref="J83:J86"/>
    <mergeCell ref="K83:K86"/>
    <mergeCell ref="L83:L86"/>
    <mergeCell ref="M83:M86"/>
    <mergeCell ref="M89:M90"/>
    <mergeCell ref="B95:B96"/>
    <mergeCell ref="C95:C96"/>
    <mergeCell ref="D95:D96"/>
    <mergeCell ref="E95:E96"/>
    <mergeCell ref="F95:F96"/>
    <mergeCell ref="H95:H96"/>
    <mergeCell ref="I95:I96"/>
    <mergeCell ref="J95:J96"/>
    <mergeCell ref="K95:K96"/>
    <mergeCell ref="L95:L96"/>
    <mergeCell ref="M95:M96"/>
    <mergeCell ref="H89:H90"/>
    <mergeCell ref="I89:I90"/>
    <mergeCell ref="J89:J90"/>
    <mergeCell ref="K89:K90"/>
    <mergeCell ref="L89:L90"/>
    <mergeCell ref="B89:B90"/>
    <mergeCell ref="C89:C90"/>
    <mergeCell ref="A23:A76"/>
    <mergeCell ref="B23:B76"/>
    <mergeCell ref="A83:A115"/>
    <mergeCell ref="B83:B86"/>
    <mergeCell ref="C83:C86"/>
    <mergeCell ref="D83:D86"/>
    <mergeCell ref="E83:E86"/>
    <mergeCell ref="F83:F86"/>
    <mergeCell ref="H83:H86"/>
    <mergeCell ref="D89:D90"/>
    <mergeCell ref="E89:E90"/>
    <mergeCell ref="F89:F90"/>
    <mergeCell ref="E79:E81"/>
    <mergeCell ref="F79:F81"/>
    <mergeCell ref="G79:G81"/>
    <mergeCell ref="H79:I79"/>
    <mergeCell ref="I83:I86"/>
    <mergeCell ref="B79:B81"/>
    <mergeCell ref="C79:C81"/>
    <mergeCell ref="D79:D81"/>
    <mergeCell ref="E105:E108"/>
    <mergeCell ref="F105:F108"/>
    <mergeCell ref="J79:M79"/>
    <mergeCell ref="B98:B100"/>
    <mergeCell ref="C98:C100"/>
    <mergeCell ref="E5:E7"/>
    <mergeCell ref="F5:F7"/>
    <mergeCell ref="A5:A7"/>
    <mergeCell ref="B5:B7"/>
    <mergeCell ref="C5:C7"/>
    <mergeCell ref="D5:D7"/>
    <mergeCell ref="G5:G7"/>
    <mergeCell ref="I5:J5"/>
    <mergeCell ref="K5:N5"/>
    <mergeCell ref="I6:I7"/>
    <mergeCell ref="J6:J7"/>
    <mergeCell ref="H5:H7"/>
    <mergeCell ref="N19:U19"/>
    <mergeCell ref="N20:O20"/>
    <mergeCell ref="P20:Q20"/>
    <mergeCell ref="R20:S20"/>
    <mergeCell ref="T20:U20"/>
    <mergeCell ref="A16:V16"/>
    <mergeCell ref="A18:V18"/>
    <mergeCell ref="A8:A14"/>
    <mergeCell ref="B8:B11"/>
    <mergeCell ref="B12:B14"/>
    <mergeCell ref="A19:A21"/>
    <mergeCell ref="B19:B21"/>
    <mergeCell ref="C19:C21"/>
    <mergeCell ref="D19:D21"/>
    <mergeCell ref="E19:E21"/>
    <mergeCell ref="F19:F21"/>
    <mergeCell ref="G19:G21"/>
    <mergeCell ref="H19:I19"/>
    <mergeCell ref="J19:M19"/>
    <mergeCell ref="H20:H21"/>
    <mergeCell ref="I20:I21"/>
    <mergeCell ref="A22:V22"/>
    <mergeCell ref="A82:V82"/>
    <mergeCell ref="A117:V117"/>
    <mergeCell ref="A118:A120"/>
    <mergeCell ref="B118:B120"/>
    <mergeCell ref="C118:C120"/>
    <mergeCell ref="D118:D120"/>
    <mergeCell ref="E118:E120"/>
    <mergeCell ref="F118:F120"/>
    <mergeCell ref="G118:G120"/>
    <mergeCell ref="H118:I118"/>
    <mergeCell ref="J118:M118"/>
    <mergeCell ref="N118:U118"/>
    <mergeCell ref="H119:H120"/>
    <mergeCell ref="I119:I120"/>
    <mergeCell ref="N119:O119"/>
    <mergeCell ref="P119:Q119"/>
    <mergeCell ref="R119:S119"/>
    <mergeCell ref="T119:U119"/>
    <mergeCell ref="A78:V78"/>
    <mergeCell ref="A79:A81"/>
    <mergeCell ref="R186:S186"/>
    <mergeCell ref="T186:U186"/>
    <mergeCell ref="A197:V197"/>
    <mergeCell ref="A198:A200"/>
    <mergeCell ref="B198:B200"/>
    <mergeCell ref="C198:C200"/>
    <mergeCell ref="D198:D200"/>
    <mergeCell ref="E198:E200"/>
    <mergeCell ref="F198:F200"/>
    <mergeCell ref="G198:G200"/>
    <mergeCell ref="H198:I198"/>
    <mergeCell ref="J198:M198"/>
    <mergeCell ref="N198:U198"/>
    <mergeCell ref="H199:H200"/>
    <mergeCell ref="I199:I200"/>
    <mergeCell ref="N199:O199"/>
    <mergeCell ref="P199:Q199"/>
    <mergeCell ref="R199:S199"/>
    <mergeCell ref="T199:U199"/>
    <mergeCell ref="A239:V239"/>
    <mergeCell ref="A240:A242"/>
    <mergeCell ref="B240:B242"/>
    <mergeCell ref="C240:C242"/>
    <mergeCell ref="D240:D242"/>
    <mergeCell ref="E240:E242"/>
    <mergeCell ref="F240:F242"/>
    <mergeCell ref="G240:G242"/>
    <mergeCell ref="H240:I240"/>
    <mergeCell ref="J240:M240"/>
    <mergeCell ref="N240:U240"/>
    <mergeCell ref="H241:H242"/>
    <mergeCell ref="I241:I242"/>
    <mergeCell ref="N241:O241"/>
    <mergeCell ref="P241:Q241"/>
    <mergeCell ref="R241:S241"/>
    <mergeCell ref="T241:U241"/>
    <mergeCell ref="B247:B249"/>
    <mergeCell ref="C247:C249"/>
    <mergeCell ref="D247:D249"/>
    <mergeCell ref="E247:E249"/>
    <mergeCell ref="F247:F249"/>
    <mergeCell ref="G247:G249"/>
    <mergeCell ref="H247:I247"/>
    <mergeCell ref="J247:M247"/>
    <mergeCell ref="N247:U247"/>
    <mergeCell ref="H248:H249"/>
    <mergeCell ref="I248:I249"/>
    <mergeCell ref="N248:O248"/>
    <mergeCell ref="P248:Q248"/>
    <mergeCell ref="R248:S248"/>
    <mergeCell ref="T248:U248"/>
    <mergeCell ref="N79:U79"/>
    <mergeCell ref="H80:H81"/>
    <mergeCell ref="I80:I81"/>
    <mergeCell ref="N80:O80"/>
    <mergeCell ref="P80:Q80"/>
    <mergeCell ref="R80:S80"/>
    <mergeCell ref="T80:U80"/>
    <mergeCell ref="A134:V134"/>
    <mergeCell ref="N83:N86"/>
    <mergeCell ref="O83:O86"/>
    <mergeCell ref="P83:P86"/>
    <mergeCell ref="Q83:Q86"/>
    <mergeCell ref="N89:N90"/>
    <mergeCell ref="O89:O90"/>
    <mergeCell ref="P89:P90"/>
    <mergeCell ref="Q89:Q90"/>
    <mergeCell ref="N95:N96"/>
    <mergeCell ref="O95:O96"/>
    <mergeCell ref="P95:P96"/>
    <mergeCell ref="Q95:Q96"/>
    <mergeCell ref="N98:N100"/>
    <mergeCell ref="O98:O100"/>
    <mergeCell ref="P98:P100"/>
    <mergeCell ref="Q98:Q100"/>
    <mergeCell ref="A155:V155"/>
    <mergeCell ref="A180:V180"/>
    <mergeCell ref="A188:V188"/>
    <mergeCell ref="A201:V201"/>
    <mergeCell ref="A243:V243"/>
    <mergeCell ref="A250:V250"/>
    <mergeCell ref="N253:N255"/>
    <mergeCell ref="T253:T255"/>
    <mergeCell ref="U253:U255"/>
    <mergeCell ref="D177:D179"/>
    <mergeCell ref="E177:E179"/>
    <mergeCell ref="F177:F179"/>
    <mergeCell ref="G177:G179"/>
    <mergeCell ref="H177:I177"/>
    <mergeCell ref="J177:M177"/>
    <mergeCell ref="N177:U177"/>
    <mergeCell ref="H178:H179"/>
    <mergeCell ref="I178:I179"/>
    <mergeCell ref="N178:O178"/>
    <mergeCell ref="P178:Q178"/>
    <mergeCell ref="R178:S178"/>
    <mergeCell ref="T178:U178"/>
    <mergeCell ref="A246:V246"/>
    <mergeCell ref="A247:A249"/>
    <mergeCell ref="N265:N266"/>
    <mergeCell ref="P253:P255"/>
    <mergeCell ref="P256:P259"/>
    <mergeCell ref="P263:P264"/>
    <mergeCell ref="P265:P266"/>
    <mergeCell ref="R253:R255"/>
    <mergeCell ref="R256:R259"/>
    <mergeCell ref="R263:R264"/>
    <mergeCell ref="R265:R266"/>
    <mergeCell ref="U256:U259"/>
    <mergeCell ref="U263:U264"/>
    <mergeCell ref="U265:U266"/>
    <mergeCell ref="A176:V176"/>
    <mergeCell ref="A177:A179"/>
    <mergeCell ref="B177:B179"/>
    <mergeCell ref="C177:C179"/>
    <mergeCell ref="T256:T259"/>
    <mergeCell ref="T263:T264"/>
    <mergeCell ref="T265:T266"/>
    <mergeCell ref="O253:O255"/>
    <mergeCell ref="O256:O259"/>
    <mergeCell ref="O263:O264"/>
    <mergeCell ref="O265:O266"/>
    <mergeCell ref="Q253:Q255"/>
    <mergeCell ref="Q256:Q259"/>
    <mergeCell ref="Q263:Q264"/>
    <mergeCell ref="Q265:Q266"/>
    <mergeCell ref="S253:S255"/>
    <mergeCell ref="S256:S259"/>
    <mergeCell ref="S263:S264"/>
    <mergeCell ref="S265:S266"/>
    <mergeCell ref="N256:N259"/>
    <mergeCell ref="N263:N264"/>
    <mergeCell ref="N102:N103"/>
    <mergeCell ref="O102:O103"/>
    <mergeCell ref="P102:P103"/>
    <mergeCell ref="Q102:Q103"/>
    <mergeCell ref="N105:N108"/>
    <mergeCell ref="O105:O108"/>
    <mergeCell ref="P105:P108"/>
    <mergeCell ref="Q105:Q108"/>
    <mergeCell ref="R83:R86"/>
    <mergeCell ref="R98:R100"/>
    <mergeCell ref="S83:S86"/>
    <mergeCell ref="T83:T86"/>
    <mergeCell ref="U83:U86"/>
    <mergeCell ref="R89:R90"/>
    <mergeCell ref="S89:S90"/>
    <mergeCell ref="T89:T90"/>
    <mergeCell ref="U89:U90"/>
    <mergeCell ref="R95:R96"/>
    <mergeCell ref="S95:S96"/>
    <mergeCell ref="T95:T96"/>
    <mergeCell ref="U95:U96"/>
    <mergeCell ref="S98:S100"/>
    <mergeCell ref="T98:T100"/>
    <mergeCell ref="U98:U100"/>
    <mergeCell ref="R102:R103"/>
    <mergeCell ref="S102:S103"/>
    <mergeCell ref="T102:T103"/>
    <mergeCell ref="U102:U103"/>
    <mergeCell ref="R105:R108"/>
    <mergeCell ref="S105:S108"/>
    <mergeCell ref="T105:T108"/>
    <mergeCell ref="U105:U108"/>
    <mergeCell ref="H153:H154"/>
    <mergeCell ref="I153:I154"/>
    <mergeCell ref="N153:O153"/>
    <mergeCell ref="P153:Q153"/>
    <mergeCell ref="R153:S153"/>
    <mergeCell ref="T153:U153"/>
    <mergeCell ref="A152:A154"/>
    <mergeCell ref="B152:B154"/>
    <mergeCell ref="C152:C154"/>
    <mergeCell ref="D152:D154"/>
    <mergeCell ref="E152:E154"/>
    <mergeCell ref="F152:F154"/>
    <mergeCell ref="G152:G154"/>
    <mergeCell ref="H152:I152"/>
    <mergeCell ref="J152:M152"/>
    <mergeCell ref="C131:C133"/>
    <mergeCell ref="D131:D133"/>
    <mergeCell ref="E131:E133"/>
    <mergeCell ref="F131:F133"/>
    <mergeCell ref="T132:U132"/>
    <mergeCell ref="N152:U152"/>
    <mergeCell ref="A144:V144"/>
    <mergeCell ref="A151:V151"/>
    <mergeCell ref="N141:U141"/>
    <mergeCell ref="H142:H143"/>
    <mergeCell ref="I142:I143"/>
    <mergeCell ref="N142:O142"/>
    <mergeCell ref="P142:Q142"/>
    <mergeCell ref="R142:S142"/>
    <mergeCell ref="T142:U142"/>
    <mergeCell ref="A140:V140"/>
    <mergeCell ref="A141:A143"/>
    <mergeCell ref="B141:B143"/>
    <mergeCell ref="C141:C143"/>
    <mergeCell ref="D141:D143"/>
    <mergeCell ref="E141:E143"/>
    <mergeCell ref="F141:F143"/>
    <mergeCell ref="H132:H133"/>
    <mergeCell ref="I132:I133"/>
  </mergeCells>
  <pageMargins left="0.7" right="0.7" top="0.75" bottom="0.75" header="0.3" footer="0.3"/>
  <pageSetup orientation="portrait" horizontalDpi="4294967294" verticalDpi="4294967294" r:id="rId7"/>
  <drawing r:id="rId8"/>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Categorías!$A$3:$A$9</xm:f>
          </x14:formula1>
          <xm:sqref>A8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4:Y27"/>
  <sheetViews>
    <sheetView tabSelected="1" topLeftCell="H11" zoomScale="80" zoomScaleNormal="80" workbookViewId="0">
      <selection activeCell="U11" sqref="U11"/>
    </sheetView>
  </sheetViews>
  <sheetFormatPr baseColWidth="10" defaultColWidth="10.7109375" defaultRowHeight="12.75" outlineLevelCol="1"/>
  <cols>
    <col min="1" max="1" width="19.7109375" customWidth="1"/>
    <col min="2" max="2" width="21.28515625" customWidth="1"/>
    <col min="3" max="3" width="26.85546875" customWidth="1"/>
    <col min="4" max="4" width="17.28515625" style="10" customWidth="1"/>
    <col min="5" max="5" width="13.28515625" customWidth="1"/>
    <col min="6" max="6" width="13.7109375" style="10" customWidth="1"/>
    <col min="7" max="7" width="38.5703125" customWidth="1"/>
    <col min="8" max="8" width="45.7109375" style="13" customWidth="1"/>
    <col min="9" max="9" width="20" customWidth="1"/>
    <col min="10" max="14" width="17.140625" customWidth="1"/>
    <col min="15" max="15" width="12.7109375" hidden="1" customWidth="1" outlineLevel="1"/>
    <col min="16" max="16" width="28" hidden="1" customWidth="1" outlineLevel="1"/>
    <col min="17" max="17" width="12.140625" hidden="1" customWidth="1" outlineLevel="1"/>
    <col min="18" max="18" width="60.7109375" style="179" hidden="1" customWidth="1" outlineLevel="1"/>
    <col min="19" max="19" width="12.7109375" hidden="1" customWidth="1" outlineLevel="1"/>
    <col min="20" max="20" width="60.7109375" style="190" hidden="1" customWidth="1" outlineLevel="1"/>
    <col min="21" max="21" width="12.5703125" customWidth="1" collapsed="1"/>
    <col min="22" max="22" width="80.7109375" customWidth="1"/>
    <col min="23" max="23" width="24" customWidth="1"/>
  </cols>
  <sheetData>
    <row r="4" spans="1:25" ht="33.75">
      <c r="A4" s="263" t="s">
        <v>731</v>
      </c>
      <c r="B4" s="264"/>
      <c r="C4" s="264"/>
      <c r="D4" s="264"/>
      <c r="E4" s="264"/>
      <c r="F4" s="264"/>
      <c r="G4" s="264"/>
      <c r="H4" s="264"/>
      <c r="I4" s="264"/>
      <c r="J4" s="264"/>
      <c r="K4" s="264"/>
      <c r="L4" s="264"/>
      <c r="M4" s="264"/>
      <c r="N4" s="264"/>
      <c r="O4" s="264"/>
      <c r="P4" s="264"/>
      <c r="Q4" s="264"/>
      <c r="R4" s="264"/>
      <c r="S4" s="264"/>
      <c r="T4" s="264"/>
      <c r="U4" s="264"/>
      <c r="V4" s="264"/>
    </row>
    <row r="5" spans="1:25" ht="18.75">
      <c r="A5" s="255" t="s">
        <v>99</v>
      </c>
      <c r="B5" s="255" t="s">
        <v>74</v>
      </c>
      <c r="C5" s="255" t="s">
        <v>65</v>
      </c>
      <c r="D5" s="325" t="s">
        <v>66</v>
      </c>
      <c r="E5" s="255" t="s">
        <v>67</v>
      </c>
      <c r="F5" s="325" t="s">
        <v>68</v>
      </c>
      <c r="G5" s="255" t="s">
        <v>69</v>
      </c>
      <c r="H5" s="255" t="s">
        <v>661</v>
      </c>
      <c r="I5" s="269" t="s">
        <v>70</v>
      </c>
      <c r="J5" s="269"/>
      <c r="K5" s="255" t="s">
        <v>79</v>
      </c>
      <c r="L5" s="255"/>
      <c r="M5" s="255"/>
      <c r="N5" s="255"/>
      <c r="O5" s="265" t="s">
        <v>490</v>
      </c>
      <c r="P5" s="265"/>
      <c r="Q5" s="265"/>
      <c r="R5" s="265"/>
      <c r="S5" s="265"/>
      <c r="T5" s="265"/>
      <c r="U5" s="265"/>
      <c r="V5" s="265"/>
    </row>
    <row r="6" spans="1:25" ht="15.75">
      <c r="A6" s="255"/>
      <c r="B6" s="255"/>
      <c r="C6" s="255"/>
      <c r="D6" s="325"/>
      <c r="E6" s="255"/>
      <c r="F6" s="325"/>
      <c r="G6" s="255"/>
      <c r="H6" s="255"/>
      <c r="I6" s="255" t="s">
        <v>71</v>
      </c>
      <c r="J6" s="255" t="s">
        <v>72</v>
      </c>
      <c r="K6" s="107" t="s">
        <v>75</v>
      </c>
      <c r="L6" s="107" t="s">
        <v>76</v>
      </c>
      <c r="M6" s="107" t="s">
        <v>77</v>
      </c>
      <c r="N6" s="107" t="s">
        <v>78</v>
      </c>
      <c r="O6" s="266" t="s">
        <v>75</v>
      </c>
      <c r="P6" s="266"/>
      <c r="Q6" s="266" t="s">
        <v>76</v>
      </c>
      <c r="R6" s="266"/>
      <c r="S6" s="266" t="s">
        <v>77</v>
      </c>
      <c r="T6" s="266"/>
      <c r="U6" s="267" t="s">
        <v>78</v>
      </c>
      <c r="V6" s="267"/>
    </row>
    <row r="7" spans="1:25" ht="30">
      <c r="A7" s="255"/>
      <c r="B7" s="255"/>
      <c r="C7" s="255"/>
      <c r="D7" s="325"/>
      <c r="E7" s="255"/>
      <c r="F7" s="325"/>
      <c r="G7" s="255"/>
      <c r="H7" s="255"/>
      <c r="I7" s="255"/>
      <c r="J7" s="255"/>
      <c r="K7" s="108" t="s">
        <v>129</v>
      </c>
      <c r="L7" s="108" t="s">
        <v>129</v>
      </c>
      <c r="M7" s="108" t="s">
        <v>129</v>
      </c>
      <c r="N7" s="108" t="s">
        <v>129</v>
      </c>
      <c r="O7" s="66" t="s">
        <v>492</v>
      </c>
      <c r="P7" s="163" t="s">
        <v>491</v>
      </c>
      <c r="Q7" s="66" t="s">
        <v>492</v>
      </c>
      <c r="R7" s="66" t="s">
        <v>491</v>
      </c>
      <c r="S7" s="163" t="s">
        <v>492</v>
      </c>
      <c r="T7" s="66" t="s">
        <v>491</v>
      </c>
      <c r="U7" s="236" t="s">
        <v>492</v>
      </c>
      <c r="V7" s="236" t="s">
        <v>491</v>
      </c>
    </row>
    <row r="8" spans="1:25" ht="137.25" customHeight="1">
      <c r="A8" s="257" t="s">
        <v>58</v>
      </c>
      <c r="B8" s="256" t="s">
        <v>82</v>
      </c>
      <c r="C8" s="80" t="s">
        <v>132</v>
      </c>
      <c r="D8" s="81">
        <v>0.12</v>
      </c>
      <c r="E8" s="80" t="s">
        <v>101</v>
      </c>
      <c r="F8" s="81">
        <v>1</v>
      </c>
      <c r="G8" s="82" t="s">
        <v>666</v>
      </c>
      <c r="H8" s="134" t="s">
        <v>689</v>
      </c>
      <c r="I8" s="83">
        <v>43102</v>
      </c>
      <c r="J8" s="83">
        <v>43462</v>
      </c>
      <c r="K8" s="81">
        <v>0.25</v>
      </c>
      <c r="L8" s="81">
        <v>0.5</v>
      </c>
      <c r="M8" s="81">
        <v>0.75</v>
      </c>
      <c r="N8" s="81">
        <v>1</v>
      </c>
      <c r="O8" s="81">
        <v>0.25</v>
      </c>
      <c r="P8" s="178" t="s">
        <v>750</v>
      </c>
      <c r="Q8" s="217">
        <v>0.46</v>
      </c>
      <c r="R8" s="170" t="s">
        <v>809</v>
      </c>
      <c r="S8" s="81">
        <v>0.5</v>
      </c>
      <c r="T8" s="173" t="s">
        <v>854</v>
      </c>
      <c r="U8" s="81">
        <v>0.97399999999999998</v>
      </c>
      <c r="V8" s="173" t="s">
        <v>920</v>
      </c>
      <c r="W8" s="231"/>
    </row>
    <row r="9" spans="1:25" ht="108" customHeight="1">
      <c r="A9" s="257"/>
      <c r="B9" s="256"/>
      <c r="C9" s="80" t="s">
        <v>130</v>
      </c>
      <c r="D9" s="81">
        <v>0.12</v>
      </c>
      <c r="E9" s="80" t="s">
        <v>101</v>
      </c>
      <c r="F9" s="81">
        <v>1</v>
      </c>
      <c r="G9" s="84" t="s">
        <v>124</v>
      </c>
      <c r="H9" s="80" t="s">
        <v>690</v>
      </c>
      <c r="I9" s="83">
        <v>43102</v>
      </c>
      <c r="J9" s="83">
        <v>43462</v>
      </c>
      <c r="K9" s="81">
        <v>0.15</v>
      </c>
      <c r="L9" s="81">
        <v>0.3</v>
      </c>
      <c r="M9" s="81">
        <v>0.6</v>
      </c>
      <c r="N9" s="81">
        <v>1</v>
      </c>
      <c r="O9" s="81">
        <v>0.17469999999999999</v>
      </c>
      <c r="P9" s="178" t="s">
        <v>751</v>
      </c>
      <c r="Q9" s="217">
        <v>0.47599999999999998</v>
      </c>
      <c r="R9" s="170" t="s">
        <v>810</v>
      </c>
      <c r="S9" s="81">
        <v>0.71899999999999997</v>
      </c>
      <c r="T9" s="170" t="s">
        <v>834</v>
      </c>
      <c r="U9" s="81" t="s">
        <v>885</v>
      </c>
      <c r="V9" s="173" t="s">
        <v>921</v>
      </c>
      <c r="W9" s="251"/>
    </row>
    <row r="10" spans="1:25" ht="409.5">
      <c r="A10" s="257"/>
      <c r="B10" s="256"/>
      <c r="C10" s="80" t="s">
        <v>133</v>
      </c>
      <c r="D10" s="81">
        <v>0.12</v>
      </c>
      <c r="E10" s="80" t="s">
        <v>101</v>
      </c>
      <c r="F10" s="81">
        <v>1</v>
      </c>
      <c r="G10" s="85" t="s">
        <v>725</v>
      </c>
      <c r="H10" s="134" t="s">
        <v>691</v>
      </c>
      <c r="I10" s="83">
        <v>43102</v>
      </c>
      <c r="J10" s="83">
        <v>43462</v>
      </c>
      <c r="K10" s="81">
        <v>0.15</v>
      </c>
      <c r="L10" s="81">
        <v>0.3</v>
      </c>
      <c r="M10" s="81">
        <v>0.7</v>
      </c>
      <c r="N10" s="81">
        <v>1</v>
      </c>
      <c r="O10" s="81">
        <v>0.30199999999999999</v>
      </c>
      <c r="P10" s="174" t="s">
        <v>752</v>
      </c>
      <c r="Q10" s="217">
        <v>0.64</v>
      </c>
      <c r="R10" s="170" t="s">
        <v>811</v>
      </c>
      <c r="S10" s="81">
        <v>0.81</v>
      </c>
      <c r="T10" s="173" t="s">
        <v>855</v>
      </c>
      <c r="U10" s="81">
        <v>0.95499999999999996</v>
      </c>
      <c r="V10" s="123" t="s">
        <v>880</v>
      </c>
      <c r="W10" s="4"/>
    </row>
    <row r="11" spans="1:25" ht="108" customHeight="1">
      <c r="A11" s="257"/>
      <c r="B11" s="256"/>
      <c r="C11" s="80" t="s">
        <v>134</v>
      </c>
      <c r="D11" s="81">
        <v>0.12</v>
      </c>
      <c r="E11" s="80" t="s">
        <v>101</v>
      </c>
      <c r="F11" s="81">
        <v>1</v>
      </c>
      <c r="G11" s="84" t="s">
        <v>83</v>
      </c>
      <c r="H11" s="134" t="s">
        <v>692</v>
      </c>
      <c r="I11" s="83">
        <v>43102</v>
      </c>
      <c r="J11" s="83">
        <v>43462</v>
      </c>
      <c r="K11" s="81">
        <v>0.15</v>
      </c>
      <c r="L11" s="81">
        <v>0.3</v>
      </c>
      <c r="M11" s="81">
        <v>0.7</v>
      </c>
      <c r="N11" s="81">
        <v>1</v>
      </c>
      <c r="O11" s="81">
        <v>0.1</v>
      </c>
      <c r="P11" s="177" t="s">
        <v>753</v>
      </c>
      <c r="Q11" s="217">
        <v>0</v>
      </c>
      <c r="R11" s="218" t="s">
        <v>782</v>
      </c>
      <c r="S11" s="81">
        <v>0.5</v>
      </c>
      <c r="T11" s="173" t="s">
        <v>856</v>
      </c>
      <c r="U11" s="81">
        <v>1</v>
      </c>
      <c r="V11" s="173" t="s">
        <v>922</v>
      </c>
      <c r="W11" s="211"/>
    </row>
    <row r="12" spans="1:25" ht="180" customHeight="1">
      <c r="A12" s="257"/>
      <c r="B12" s="256"/>
      <c r="C12" s="80" t="s">
        <v>135</v>
      </c>
      <c r="D12" s="81">
        <v>0.05</v>
      </c>
      <c r="E12" s="80" t="s">
        <v>101</v>
      </c>
      <c r="F12" s="81">
        <v>1</v>
      </c>
      <c r="G12" s="84" t="s">
        <v>84</v>
      </c>
      <c r="H12" s="134" t="s">
        <v>693</v>
      </c>
      <c r="I12" s="83">
        <v>43102</v>
      </c>
      <c r="J12" s="83">
        <v>43462</v>
      </c>
      <c r="K12" s="81">
        <v>0.25</v>
      </c>
      <c r="L12" s="81">
        <v>0.5</v>
      </c>
      <c r="M12" s="81">
        <v>0.75</v>
      </c>
      <c r="N12" s="81">
        <v>1</v>
      </c>
      <c r="O12" s="180">
        <v>0.25</v>
      </c>
      <c r="P12" s="181" t="s">
        <v>754</v>
      </c>
      <c r="Q12" s="217">
        <v>1</v>
      </c>
      <c r="R12" s="170" t="s">
        <v>812</v>
      </c>
      <c r="S12" s="224">
        <v>1</v>
      </c>
      <c r="T12" s="212" t="s">
        <v>843</v>
      </c>
      <c r="U12" s="81">
        <v>1</v>
      </c>
      <c r="V12" s="181" t="s">
        <v>843</v>
      </c>
      <c r="W12" s="220"/>
    </row>
    <row r="13" spans="1:25" ht="60.75" customHeight="1">
      <c r="A13" s="257"/>
      <c r="B13" s="256"/>
      <c r="C13" s="80" t="s">
        <v>136</v>
      </c>
      <c r="D13" s="81">
        <v>0.04</v>
      </c>
      <c r="E13" s="80" t="s">
        <v>101</v>
      </c>
      <c r="F13" s="81">
        <v>1</v>
      </c>
      <c r="G13" s="84" t="s">
        <v>125</v>
      </c>
      <c r="H13" s="80" t="s">
        <v>694</v>
      </c>
      <c r="I13" s="83">
        <v>43102</v>
      </c>
      <c r="J13" s="83">
        <v>43462</v>
      </c>
      <c r="K13" s="81">
        <v>1</v>
      </c>
      <c r="L13" s="81">
        <v>1</v>
      </c>
      <c r="M13" s="81">
        <v>1</v>
      </c>
      <c r="N13" s="81">
        <v>1</v>
      </c>
      <c r="O13" s="81">
        <v>1</v>
      </c>
      <c r="P13" s="177" t="s">
        <v>755</v>
      </c>
      <c r="Q13" s="217">
        <v>1</v>
      </c>
      <c r="R13" s="170" t="s">
        <v>835</v>
      </c>
      <c r="S13" s="217">
        <v>1</v>
      </c>
      <c r="T13" s="170" t="s">
        <v>835</v>
      </c>
      <c r="U13" s="217">
        <v>1</v>
      </c>
      <c r="V13" s="170" t="s">
        <v>835</v>
      </c>
      <c r="W13" s="220"/>
    </row>
    <row r="14" spans="1:25" ht="114.75">
      <c r="A14" s="257"/>
      <c r="B14" s="256" t="s">
        <v>85</v>
      </c>
      <c r="C14" s="80" t="s">
        <v>137</v>
      </c>
      <c r="D14" s="81">
        <v>0.04</v>
      </c>
      <c r="E14" s="80" t="s">
        <v>101</v>
      </c>
      <c r="F14" s="81">
        <v>1</v>
      </c>
      <c r="G14" s="84" t="s">
        <v>126</v>
      </c>
      <c r="H14" s="134" t="s">
        <v>695</v>
      </c>
      <c r="I14" s="83">
        <v>43102</v>
      </c>
      <c r="J14" s="83">
        <v>43462</v>
      </c>
      <c r="K14" s="81">
        <v>0.1</v>
      </c>
      <c r="L14" s="81">
        <v>0.3</v>
      </c>
      <c r="M14" s="81">
        <v>0.7</v>
      </c>
      <c r="N14" s="81">
        <v>1</v>
      </c>
      <c r="O14" s="81">
        <v>0.1</v>
      </c>
      <c r="P14" s="178" t="s">
        <v>756</v>
      </c>
      <c r="Q14" s="217">
        <v>0.57999999999999996</v>
      </c>
      <c r="R14" s="170" t="s">
        <v>813</v>
      </c>
      <c r="S14" s="81"/>
      <c r="T14" s="232"/>
      <c r="U14" s="241">
        <v>0.9</v>
      </c>
      <c r="V14" s="169" t="s">
        <v>893</v>
      </c>
      <c r="W14" s="220"/>
    </row>
    <row r="15" spans="1:25" ht="182.25" customHeight="1">
      <c r="A15" s="257"/>
      <c r="B15" s="256"/>
      <c r="C15" s="80" t="s">
        <v>138</v>
      </c>
      <c r="D15" s="81">
        <v>0.05</v>
      </c>
      <c r="E15" s="80" t="s">
        <v>107</v>
      </c>
      <c r="F15" s="156">
        <v>1</v>
      </c>
      <c r="G15" s="84" t="s">
        <v>86</v>
      </c>
      <c r="H15" s="136" t="s">
        <v>726</v>
      </c>
      <c r="I15" s="83">
        <v>43102</v>
      </c>
      <c r="J15" s="83">
        <v>43462</v>
      </c>
      <c r="K15" s="81">
        <v>0.15</v>
      </c>
      <c r="L15" s="81">
        <v>0.3</v>
      </c>
      <c r="M15" s="81">
        <v>0.7</v>
      </c>
      <c r="N15" s="81">
        <v>1</v>
      </c>
      <c r="O15" s="81">
        <v>0.15</v>
      </c>
      <c r="P15" s="187" t="s">
        <v>757</v>
      </c>
      <c r="Q15" s="217">
        <v>0.5</v>
      </c>
      <c r="R15" s="170" t="s">
        <v>801</v>
      </c>
      <c r="S15" s="81">
        <v>0.7</v>
      </c>
      <c r="T15" s="170" t="s">
        <v>845</v>
      </c>
      <c r="U15" s="81">
        <v>1</v>
      </c>
      <c r="V15" s="121" t="s">
        <v>886</v>
      </c>
      <c r="W15" s="220"/>
    </row>
    <row r="16" spans="1:25" ht="387.75" customHeight="1">
      <c r="A16" s="257"/>
      <c r="B16" s="256"/>
      <c r="C16" s="80" t="s">
        <v>139</v>
      </c>
      <c r="D16" s="81">
        <v>0.12</v>
      </c>
      <c r="E16" s="80" t="s">
        <v>101</v>
      </c>
      <c r="F16" s="81">
        <v>1</v>
      </c>
      <c r="G16" s="84" t="s">
        <v>87</v>
      </c>
      <c r="H16" s="134" t="s">
        <v>696</v>
      </c>
      <c r="I16" s="83">
        <v>43102</v>
      </c>
      <c r="J16" s="83">
        <v>43462</v>
      </c>
      <c r="K16" s="81">
        <v>0.15</v>
      </c>
      <c r="L16" s="81">
        <v>0.4</v>
      </c>
      <c r="M16" s="81">
        <v>0.7</v>
      </c>
      <c r="N16" s="81">
        <v>1</v>
      </c>
      <c r="O16" s="81">
        <v>0.2</v>
      </c>
      <c r="P16" s="177" t="s">
        <v>758</v>
      </c>
      <c r="Q16" s="217">
        <v>0.53</v>
      </c>
      <c r="R16" s="170" t="s">
        <v>814</v>
      </c>
      <c r="S16" s="81">
        <v>0.8</v>
      </c>
      <c r="T16" s="169" t="s">
        <v>857</v>
      </c>
      <c r="U16" s="81">
        <v>1</v>
      </c>
      <c r="V16" s="121" t="s">
        <v>894</v>
      </c>
      <c r="W16" s="249"/>
      <c r="X16" s="247"/>
      <c r="Y16" s="247"/>
    </row>
    <row r="17" spans="1:25" ht="199.5" customHeight="1">
      <c r="A17" s="257"/>
      <c r="B17" s="256"/>
      <c r="C17" s="80" t="s">
        <v>140</v>
      </c>
      <c r="D17" s="81">
        <v>0.05</v>
      </c>
      <c r="E17" s="80" t="s">
        <v>101</v>
      </c>
      <c r="F17" s="81">
        <v>1</v>
      </c>
      <c r="G17" s="85" t="s">
        <v>127</v>
      </c>
      <c r="H17" s="136" t="s">
        <v>697</v>
      </c>
      <c r="I17" s="83">
        <v>43102</v>
      </c>
      <c r="J17" s="83">
        <v>43462</v>
      </c>
      <c r="K17" s="81">
        <v>0.25</v>
      </c>
      <c r="L17" s="81">
        <v>0.5</v>
      </c>
      <c r="M17" s="81">
        <v>0.75</v>
      </c>
      <c r="N17" s="81">
        <v>1</v>
      </c>
      <c r="O17" s="81">
        <v>0.25</v>
      </c>
      <c r="P17" s="177" t="s">
        <v>759</v>
      </c>
      <c r="Q17" s="217">
        <v>0.5</v>
      </c>
      <c r="R17" s="170" t="s">
        <v>802</v>
      </c>
      <c r="S17" s="81">
        <v>0.9</v>
      </c>
      <c r="T17" s="173" t="s">
        <v>844</v>
      </c>
      <c r="U17" s="81">
        <v>1</v>
      </c>
      <c r="V17" s="121" t="s">
        <v>895</v>
      </c>
      <c r="W17" s="249"/>
      <c r="X17" s="247"/>
      <c r="Y17" s="247"/>
    </row>
    <row r="18" spans="1:25" ht="257.25" customHeight="1">
      <c r="A18" s="257"/>
      <c r="B18" s="256"/>
      <c r="C18" s="80" t="s">
        <v>141</v>
      </c>
      <c r="D18" s="81">
        <v>0.05</v>
      </c>
      <c r="E18" s="80" t="s">
        <v>101</v>
      </c>
      <c r="F18" s="81">
        <v>1</v>
      </c>
      <c r="G18" s="84" t="s">
        <v>131</v>
      </c>
      <c r="H18" s="136" t="s">
        <v>698</v>
      </c>
      <c r="I18" s="83">
        <v>43102</v>
      </c>
      <c r="J18" s="83">
        <v>43462</v>
      </c>
      <c r="K18" s="81">
        <v>0.25</v>
      </c>
      <c r="L18" s="81">
        <v>0.5</v>
      </c>
      <c r="M18" s="81">
        <v>0.75</v>
      </c>
      <c r="N18" s="81">
        <v>1</v>
      </c>
      <c r="O18" s="81">
        <v>0.25</v>
      </c>
      <c r="P18" s="177" t="s">
        <v>760</v>
      </c>
      <c r="Q18" s="217">
        <v>0.68</v>
      </c>
      <c r="R18" s="219" t="s">
        <v>815</v>
      </c>
      <c r="S18" s="81">
        <v>0.9</v>
      </c>
      <c r="T18" s="169" t="s">
        <v>858</v>
      </c>
      <c r="U18" s="81">
        <v>1</v>
      </c>
      <c r="V18" s="173" t="s">
        <v>896</v>
      </c>
      <c r="W18" s="225"/>
    </row>
    <row r="19" spans="1:25" ht="141.75" customHeight="1">
      <c r="A19" s="257"/>
      <c r="B19" s="256"/>
      <c r="C19" s="80" t="s">
        <v>142</v>
      </c>
      <c r="D19" s="81">
        <v>0.04</v>
      </c>
      <c r="E19" s="80" t="s">
        <v>101</v>
      </c>
      <c r="F19" s="81">
        <v>1</v>
      </c>
      <c r="G19" s="84" t="s">
        <v>90</v>
      </c>
      <c r="H19" s="136" t="s">
        <v>699</v>
      </c>
      <c r="I19" s="83">
        <v>43102</v>
      </c>
      <c r="J19" s="83">
        <v>43462</v>
      </c>
      <c r="K19" s="81">
        <v>0.1</v>
      </c>
      <c r="L19" s="81">
        <v>0.3</v>
      </c>
      <c r="M19" s="81">
        <v>0.7</v>
      </c>
      <c r="N19" s="81">
        <v>1</v>
      </c>
      <c r="O19" s="81">
        <v>0.1</v>
      </c>
      <c r="P19" s="173" t="s">
        <v>761</v>
      </c>
      <c r="Q19" s="217">
        <v>0.3</v>
      </c>
      <c r="R19" s="219" t="s">
        <v>816</v>
      </c>
      <c r="S19" s="81">
        <v>0.7</v>
      </c>
      <c r="T19" s="228" t="s">
        <v>859</v>
      </c>
      <c r="U19" s="81">
        <v>1</v>
      </c>
      <c r="V19" s="228" t="s">
        <v>897</v>
      </c>
      <c r="W19" s="220"/>
    </row>
    <row r="20" spans="1:25">
      <c r="V20" s="12"/>
    </row>
    <row r="21" spans="1:25">
      <c r="V21" s="12"/>
    </row>
    <row r="22" spans="1:25">
      <c r="V22" s="12"/>
    </row>
    <row r="23" spans="1:25">
      <c r="V23" s="12"/>
    </row>
    <row r="24" spans="1:25">
      <c r="V24" s="12"/>
    </row>
    <row r="25" spans="1:25">
      <c r="V25" s="12"/>
    </row>
    <row r="26" spans="1:25">
      <c r="V26" s="12"/>
    </row>
    <row r="27" spans="1:25">
      <c r="V27" s="12"/>
    </row>
  </sheetData>
  <customSheetViews>
    <customSheetView guid="{B402B862-D6AF-46F4-9BE9-DFC2BCC34D41}" scale="90" topLeftCell="R19">
      <selection activeCell="W20" sqref="W20"/>
      <pageMargins left="0.7" right="0.7" top="0.75" bottom="0.75" header="0.3" footer="0.3"/>
    </customSheetView>
    <customSheetView guid="{6C4A8B00-6425-4A3D-805A-72E6E5787537}" scale="90" topLeftCell="G8">
      <selection activeCell="T10" sqref="T10"/>
      <pageMargins left="0.7" right="0.7" top="0.75" bottom="0.75" header="0.3" footer="0.3"/>
    </customSheetView>
    <customSheetView guid="{7DC20472-41A2-4228-BA17-DBC95DDF95CC}" scale="90" topLeftCell="F1">
      <selection activeCell="R8" sqref="R8"/>
      <pageMargins left="0.7" right="0.7" top="0.75" bottom="0.75" header="0.3" footer="0.3"/>
    </customSheetView>
    <customSheetView guid="{502EA425-00D5-4186-BCC0-E7ED7EAF3F06}" scale="90" topLeftCell="N1">
      <selection activeCell="T8" sqref="T8"/>
      <pageMargins left="0.7" right="0.7" top="0.75" bottom="0.75" header="0.3" footer="0.3"/>
    </customSheetView>
    <customSheetView guid="{B0E1F95B-AE72-4F5B-8867-2ABBD5147508}" scale="90" topLeftCell="S15">
      <selection activeCell="W15" sqref="W15"/>
      <pageMargins left="0.7" right="0.7" top="0.75" bottom="0.75" header="0.3" footer="0.3"/>
    </customSheetView>
    <customSheetView guid="{4D4DA5C4-87D7-4507-9A3A-E85A102C28F3}" scale="90" showAutoFilter="1" hiddenColumns="1" topLeftCell="O18">
      <selection activeCell="V18" sqref="V18"/>
      <pageMargins left="0.7" right="0.7" top="0.75" bottom="0.75" header="0.3" footer="0.3"/>
      <autoFilter ref="A7:W19" xr:uid="{00000000-0000-0000-0000-000000000000}"/>
    </customSheetView>
  </customSheetViews>
  <mergeCells count="21">
    <mergeCell ref="O5:V5"/>
    <mergeCell ref="O6:P6"/>
    <mergeCell ref="Q6:R6"/>
    <mergeCell ref="S6:T6"/>
    <mergeCell ref="U6:V6"/>
    <mergeCell ref="C5:C7"/>
    <mergeCell ref="D5:D7"/>
    <mergeCell ref="E5:E7"/>
    <mergeCell ref="A4:V4"/>
    <mergeCell ref="A8:A19"/>
    <mergeCell ref="B8:B13"/>
    <mergeCell ref="B14:B19"/>
    <mergeCell ref="A5:A7"/>
    <mergeCell ref="B5:B7"/>
    <mergeCell ref="F5:F7"/>
    <mergeCell ref="G5:G7"/>
    <mergeCell ref="H5:H7"/>
    <mergeCell ref="I5:J5"/>
    <mergeCell ref="K5:N5"/>
    <mergeCell ref="I6:I7"/>
    <mergeCell ref="J6:J7"/>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Categorías!$A$3:$A$9</xm:f>
          </x14:formula1>
          <xm:sqref>A8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W17"/>
  <sheetViews>
    <sheetView topLeftCell="E1" zoomScale="80" zoomScaleNormal="80" workbookViewId="0">
      <selection activeCell="V10" sqref="V10"/>
    </sheetView>
  </sheetViews>
  <sheetFormatPr baseColWidth="10" defaultColWidth="10.7109375" defaultRowHeight="12.75" outlineLevelCol="1"/>
  <cols>
    <col min="1" max="1" width="17.5703125" customWidth="1"/>
    <col min="2" max="2" width="18.28515625" customWidth="1"/>
    <col min="3" max="3" width="33" customWidth="1"/>
    <col min="4" max="4" width="14.42578125" customWidth="1"/>
    <col min="5" max="5" width="17.85546875" customWidth="1"/>
    <col min="6" max="6" width="18.28515625" customWidth="1"/>
    <col min="7" max="7" width="37.85546875" customWidth="1"/>
    <col min="8" max="8" width="47.7109375" style="13" customWidth="1"/>
    <col min="9" max="10" width="17.140625" customWidth="1"/>
    <col min="11" max="14" width="19.7109375" customWidth="1"/>
    <col min="15" max="17" width="13.28515625" hidden="1" customWidth="1" outlineLevel="1"/>
    <col min="18" max="18" width="60.7109375" style="191" hidden="1" customWidth="1" outlineLevel="1"/>
    <col min="19" max="19" width="12.7109375" hidden="1" customWidth="1" outlineLevel="1"/>
    <col min="20" max="20" width="60.7109375" style="190" hidden="1" customWidth="1" outlineLevel="1"/>
    <col min="21" max="21" width="13.28515625" customWidth="1" collapsed="1"/>
    <col min="22" max="22" width="80.7109375" style="190" customWidth="1"/>
    <col min="23" max="23" width="10.7109375" customWidth="1"/>
  </cols>
  <sheetData>
    <row r="1" spans="1:23" ht="40.5" customHeight="1"/>
    <row r="2" spans="1:23" ht="12.75" customHeight="1"/>
    <row r="4" spans="1:23" ht="33.75">
      <c r="A4" s="263" t="s">
        <v>731</v>
      </c>
      <c r="B4" s="264"/>
      <c r="C4" s="264"/>
      <c r="D4" s="264"/>
      <c r="E4" s="264"/>
      <c r="F4" s="264"/>
      <c r="G4" s="264"/>
      <c r="H4" s="264"/>
      <c r="I4" s="264"/>
      <c r="J4" s="264"/>
      <c r="K4" s="264"/>
      <c r="L4" s="264"/>
      <c r="M4" s="264"/>
      <c r="N4" s="264"/>
      <c r="O4" s="264"/>
      <c r="P4" s="264"/>
      <c r="Q4" s="264"/>
      <c r="R4" s="264"/>
      <c r="S4" s="264"/>
      <c r="T4" s="264"/>
      <c r="U4" s="264"/>
      <c r="V4" s="264"/>
    </row>
    <row r="5" spans="1:23" ht="30" customHeight="1">
      <c r="A5" s="255" t="s">
        <v>99</v>
      </c>
      <c r="B5" s="255" t="s">
        <v>74</v>
      </c>
      <c r="C5" s="255" t="s">
        <v>65</v>
      </c>
      <c r="D5" s="255" t="s">
        <v>66</v>
      </c>
      <c r="E5" s="255" t="s">
        <v>67</v>
      </c>
      <c r="F5" s="255" t="s">
        <v>68</v>
      </c>
      <c r="G5" s="255" t="s">
        <v>69</v>
      </c>
      <c r="H5" s="255" t="s">
        <v>661</v>
      </c>
      <c r="I5" s="269" t="s">
        <v>70</v>
      </c>
      <c r="J5" s="269"/>
      <c r="K5" s="255" t="s">
        <v>79</v>
      </c>
      <c r="L5" s="255"/>
      <c r="M5" s="255"/>
      <c r="N5" s="255"/>
      <c r="O5" s="265" t="s">
        <v>490</v>
      </c>
      <c r="P5" s="265"/>
      <c r="Q5" s="265"/>
      <c r="R5" s="265"/>
      <c r="S5" s="265"/>
      <c r="T5" s="265"/>
      <c r="U5" s="265"/>
      <c r="V5" s="265"/>
    </row>
    <row r="6" spans="1:23" ht="30" customHeight="1">
      <c r="A6" s="255"/>
      <c r="B6" s="255"/>
      <c r="C6" s="255"/>
      <c r="D6" s="255"/>
      <c r="E6" s="255"/>
      <c r="F6" s="255"/>
      <c r="G6" s="255"/>
      <c r="H6" s="255"/>
      <c r="I6" s="255" t="s">
        <v>71</v>
      </c>
      <c r="J6" s="255" t="s">
        <v>72</v>
      </c>
      <c r="K6" s="107" t="s">
        <v>75</v>
      </c>
      <c r="L6" s="107" t="s">
        <v>76</v>
      </c>
      <c r="M6" s="107" t="s">
        <v>77</v>
      </c>
      <c r="N6" s="107" t="s">
        <v>78</v>
      </c>
      <c r="O6" s="266" t="s">
        <v>75</v>
      </c>
      <c r="P6" s="266"/>
      <c r="Q6" s="266" t="s">
        <v>76</v>
      </c>
      <c r="R6" s="266"/>
      <c r="S6" s="266" t="s">
        <v>77</v>
      </c>
      <c r="T6" s="266"/>
      <c r="U6" s="267" t="s">
        <v>78</v>
      </c>
      <c r="V6" s="267"/>
    </row>
    <row r="7" spans="1:23" ht="30">
      <c r="A7" s="255"/>
      <c r="B7" s="255"/>
      <c r="C7" s="255"/>
      <c r="D7" s="255"/>
      <c r="E7" s="255"/>
      <c r="F7" s="255"/>
      <c r="G7" s="255"/>
      <c r="H7" s="255"/>
      <c r="I7" s="255"/>
      <c r="J7" s="255"/>
      <c r="K7" s="108" t="s">
        <v>64</v>
      </c>
      <c r="L7" s="108" t="s">
        <v>64</v>
      </c>
      <c r="M7" s="108" t="s">
        <v>64</v>
      </c>
      <c r="N7" s="108" t="s">
        <v>64</v>
      </c>
      <c r="O7" s="66" t="s">
        <v>492</v>
      </c>
      <c r="P7" s="163" t="s">
        <v>491</v>
      </c>
      <c r="Q7" s="66" t="s">
        <v>492</v>
      </c>
      <c r="R7" s="66" t="s">
        <v>491</v>
      </c>
      <c r="S7" s="66" t="s">
        <v>492</v>
      </c>
      <c r="T7" s="66" t="s">
        <v>491</v>
      </c>
      <c r="U7" s="236" t="s">
        <v>492</v>
      </c>
      <c r="V7" s="236" t="s">
        <v>491</v>
      </c>
    </row>
    <row r="8" spans="1:23" ht="128.25" customHeight="1">
      <c r="A8" s="326"/>
      <c r="B8" s="327" t="s">
        <v>97</v>
      </c>
      <c r="C8" s="8" t="s">
        <v>128</v>
      </c>
      <c r="D8" s="17">
        <v>0.15</v>
      </c>
      <c r="E8" s="15" t="s">
        <v>115</v>
      </c>
      <c r="F8" s="19">
        <v>1</v>
      </c>
      <c r="G8" s="8" t="s">
        <v>116</v>
      </c>
      <c r="H8" s="134" t="s">
        <v>700</v>
      </c>
      <c r="I8" s="21">
        <v>43101</v>
      </c>
      <c r="J8" s="16">
        <v>43131</v>
      </c>
      <c r="K8" s="9">
        <v>1</v>
      </c>
      <c r="L8" s="9">
        <v>1</v>
      </c>
      <c r="M8" s="9">
        <v>1</v>
      </c>
      <c r="N8" s="9">
        <v>1</v>
      </c>
      <c r="O8" s="9">
        <v>1</v>
      </c>
      <c r="P8" s="174" t="s">
        <v>762</v>
      </c>
      <c r="Q8" s="201">
        <v>1</v>
      </c>
      <c r="R8" s="170" t="s">
        <v>817</v>
      </c>
      <c r="S8" s="9">
        <v>1</v>
      </c>
      <c r="T8" s="173" t="s">
        <v>860</v>
      </c>
      <c r="U8" s="9">
        <v>1</v>
      </c>
      <c r="V8" s="245" t="s">
        <v>924</v>
      </c>
      <c r="W8" s="211"/>
    </row>
    <row r="9" spans="1:23" ht="100.5" customHeight="1">
      <c r="A9" s="326"/>
      <c r="B9" s="327"/>
      <c r="C9" s="8" t="s">
        <v>117</v>
      </c>
      <c r="D9" s="17">
        <v>0.15</v>
      </c>
      <c r="E9" s="15" t="s">
        <v>115</v>
      </c>
      <c r="F9" s="19">
        <v>1</v>
      </c>
      <c r="G9" s="8" t="s">
        <v>667</v>
      </c>
      <c r="H9" s="133" t="s">
        <v>701</v>
      </c>
      <c r="I9" s="21">
        <v>43101</v>
      </c>
      <c r="J9" s="16">
        <v>43220</v>
      </c>
      <c r="K9" s="9">
        <v>0.8</v>
      </c>
      <c r="L9" s="9">
        <v>1</v>
      </c>
      <c r="M9" s="9">
        <v>1</v>
      </c>
      <c r="N9" s="9">
        <v>1</v>
      </c>
      <c r="O9" s="9">
        <v>1</v>
      </c>
      <c r="P9" s="174" t="s">
        <v>763</v>
      </c>
      <c r="Q9" s="201">
        <v>1</v>
      </c>
      <c r="R9" s="170" t="s">
        <v>787</v>
      </c>
      <c r="S9" s="201">
        <v>1</v>
      </c>
      <c r="T9" s="170" t="s">
        <v>787</v>
      </c>
      <c r="U9" s="239">
        <v>1</v>
      </c>
      <c r="V9" s="170" t="s">
        <v>787</v>
      </c>
      <c r="W9" s="211"/>
    </row>
    <row r="10" spans="1:23" ht="108" customHeight="1">
      <c r="A10" s="326"/>
      <c r="B10" s="327"/>
      <c r="C10" s="8" t="s">
        <v>170</v>
      </c>
      <c r="D10" s="152">
        <v>0.3</v>
      </c>
      <c r="E10" s="155" t="s">
        <v>115</v>
      </c>
      <c r="F10" s="153">
        <v>1</v>
      </c>
      <c r="G10" s="8" t="s">
        <v>118</v>
      </c>
      <c r="H10" s="155" t="s">
        <v>668</v>
      </c>
      <c r="I10" s="21">
        <v>43101</v>
      </c>
      <c r="J10" s="16">
        <v>43465</v>
      </c>
      <c r="K10" s="9">
        <v>0.25</v>
      </c>
      <c r="L10" s="9">
        <v>0.5</v>
      </c>
      <c r="M10" s="9">
        <v>0.75</v>
      </c>
      <c r="N10" s="9">
        <v>1</v>
      </c>
      <c r="O10" s="9">
        <v>0.25</v>
      </c>
      <c r="P10" s="174" t="s">
        <v>764</v>
      </c>
      <c r="Q10" s="201">
        <v>0.5</v>
      </c>
      <c r="R10" s="170" t="s">
        <v>818</v>
      </c>
      <c r="S10" s="9">
        <v>0.75</v>
      </c>
      <c r="T10" s="173" t="s">
        <v>861</v>
      </c>
      <c r="U10" s="9">
        <v>1</v>
      </c>
      <c r="V10" s="170" t="s">
        <v>923</v>
      </c>
      <c r="W10" s="211"/>
    </row>
    <row r="11" spans="1:23" ht="108" customHeight="1">
      <c r="A11" s="326"/>
      <c r="B11" s="327"/>
      <c r="C11" s="8" t="s">
        <v>119</v>
      </c>
      <c r="D11" s="17">
        <v>0.15</v>
      </c>
      <c r="E11" s="15" t="s">
        <v>115</v>
      </c>
      <c r="F11" s="19">
        <v>1</v>
      </c>
      <c r="G11" s="8" t="s">
        <v>120</v>
      </c>
      <c r="H11" s="189" t="s">
        <v>734</v>
      </c>
      <c r="I11" s="21">
        <v>43101</v>
      </c>
      <c r="J11" s="16">
        <v>43465</v>
      </c>
      <c r="K11" s="9">
        <v>0.33300000000000002</v>
      </c>
      <c r="L11" s="9">
        <v>0.33300000000000002</v>
      </c>
      <c r="M11" s="9">
        <v>0.66300000000000003</v>
      </c>
      <c r="N11" s="9">
        <v>1</v>
      </c>
      <c r="O11" s="9">
        <v>0</v>
      </c>
      <c r="P11" s="182" t="s">
        <v>765</v>
      </c>
      <c r="Q11" s="201">
        <v>0.33</v>
      </c>
      <c r="R11" s="170" t="s">
        <v>824</v>
      </c>
      <c r="S11" s="9">
        <v>0.66</v>
      </c>
      <c r="T11" s="173" t="s">
        <v>862</v>
      </c>
      <c r="U11" s="9">
        <v>1</v>
      </c>
      <c r="V11" s="173" t="s">
        <v>898</v>
      </c>
      <c r="W11" s="211"/>
    </row>
    <row r="12" spans="1:23" ht="132.75" customHeight="1">
      <c r="A12" s="326"/>
      <c r="B12" s="327"/>
      <c r="C12" s="8" t="s">
        <v>121</v>
      </c>
      <c r="D12" s="17">
        <v>0.15</v>
      </c>
      <c r="E12" s="15" t="s">
        <v>115</v>
      </c>
      <c r="F12" s="19">
        <v>1</v>
      </c>
      <c r="G12" s="8" t="s">
        <v>122</v>
      </c>
      <c r="H12" s="133" t="s">
        <v>702</v>
      </c>
      <c r="I12" s="21">
        <v>43101</v>
      </c>
      <c r="J12" s="16">
        <v>43465</v>
      </c>
      <c r="K12" s="9">
        <v>1</v>
      </c>
      <c r="L12" s="9">
        <v>1</v>
      </c>
      <c r="M12" s="9">
        <v>1</v>
      </c>
      <c r="N12" s="9">
        <v>1</v>
      </c>
      <c r="O12" s="9">
        <v>1</v>
      </c>
      <c r="P12" s="174" t="s">
        <v>766</v>
      </c>
      <c r="Q12" s="201">
        <v>1</v>
      </c>
      <c r="R12" s="170" t="s">
        <v>819</v>
      </c>
      <c r="S12" s="9">
        <v>1</v>
      </c>
      <c r="T12" s="170" t="s">
        <v>836</v>
      </c>
      <c r="U12" s="9">
        <v>1</v>
      </c>
      <c r="V12" s="170" t="s">
        <v>925</v>
      </c>
      <c r="W12" s="211"/>
    </row>
    <row r="13" spans="1:23" ht="173.25" customHeight="1">
      <c r="A13" s="326"/>
      <c r="B13" s="327"/>
      <c r="C13" s="8" t="s">
        <v>123</v>
      </c>
      <c r="D13" s="17">
        <v>0.1</v>
      </c>
      <c r="E13" s="15" t="s">
        <v>115</v>
      </c>
      <c r="F13" s="19">
        <v>0.8</v>
      </c>
      <c r="G13" s="8" t="s">
        <v>797</v>
      </c>
      <c r="H13" s="133" t="s">
        <v>733</v>
      </c>
      <c r="I13" s="21">
        <v>43101</v>
      </c>
      <c r="J13" s="16">
        <v>43465</v>
      </c>
      <c r="K13" s="9">
        <v>0</v>
      </c>
      <c r="L13" s="9">
        <v>0.5</v>
      </c>
      <c r="M13" s="9">
        <v>0.5</v>
      </c>
      <c r="N13" s="9">
        <v>1</v>
      </c>
      <c r="O13" s="9">
        <v>0.25</v>
      </c>
      <c r="P13" s="174" t="s">
        <v>767</v>
      </c>
      <c r="Q13" s="70">
        <v>0.61699999999999999</v>
      </c>
      <c r="R13" s="170" t="s">
        <v>820</v>
      </c>
      <c r="S13" s="9">
        <v>0.83899999999999997</v>
      </c>
      <c r="T13" s="170" t="s">
        <v>837</v>
      </c>
      <c r="U13" s="9">
        <v>0.98</v>
      </c>
      <c r="V13" s="170" t="s">
        <v>905</v>
      </c>
      <c r="W13" s="211"/>
    </row>
    <row r="17" spans="8:8" ht="15.75">
      <c r="H17" s="141"/>
    </row>
  </sheetData>
  <customSheetViews>
    <customSheetView guid="{B402B862-D6AF-46F4-9BE9-DFC2BCC34D41}" scale="80" topLeftCell="G10">
      <selection activeCell="Q6" sqref="Q6:R7"/>
      <pageMargins left="0.7" right="0.7" top="0.75" bottom="0.75" header="0.3" footer="0.3"/>
      <pageSetup orientation="portrait" horizontalDpi="4294967294" verticalDpi="4294967294" r:id="rId1"/>
    </customSheetView>
    <customSheetView guid="{6C4A8B00-6425-4A3D-805A-72E6E5787537}" scale="80" topLeftCell="G1">
      <selection activeCell="Q6" sqref="Q6:R7"/>
      <pageMargins left="0.7" right="0.7" top="0.75" bottom="0.75" header="0.3" footer="0.3"/>
      <pageSetup orientation="portrait" horizontalDpi="4294967294" verticalDpi="4294967294" r:id="rId2"/>
    </customSheetView>
    <customSheetView guid="{7DC20472-41A2-4228-BA17-DBC95DDF95CC}" scale="80" topLeftCell="G10">
      <selection activeCell="Q6" sqref="Q6:R7"/>
      <pageMargins left="0.7" right="0.7" top="0.75" bottom="0.75" header="0.3" footer="0.3"/>
      <pageSetup orientation="portrait" horizontalDpi="4294967294" verticalDpi="4294967294" r:id="rId3"/>
    </customSheetView>
    <customSheetView guid="{502EA425-00D5-4186-BCC0-E7ED7EAF3F06}" scale="80" topLeftCell="G4">
      <selection activeCell="Q6" sqref="Q6:R7"/>
      <pageMargins left="0.7" right="0.7" top="0.75" bottom="0.75" header="0.3" footer="0.3"/>
      <pageSetup orientation="portrait" horizontalDpi="4294967294" verticalDpi="4294967294" r:id="rId4"/>
    </customSheetView>
    <customSheetView guid="{B0E1F95B-AE72-4F5B-8867-2ABBD5147508}" scale="80" topLeftCell="M12">
      <selection activeCell="R13" sqref="R13"/>
      <pageMargins left="0.7" right="0.7" top="0.75" bottom="0.75" header="0.3" footer="0.3"/>
      <pageSetup orientation="portrait" horizontalDpi="4294967294" verticalDpi="4294967294" r:id="rId5"/>
    </customSheetView>
    <customSheetView guid="{4D4DA5C4-87D7-4507-9A3A-E85A102C28F3}" scale="80" showAutoFilter="1" hiddenColumns="1" topLeftCell="M1">
      <selection activeCell="V11" sqref="V11"/>
      <pageMargins left="0.7" right="0.7" top="0.75" bottom="0.75" header="0.3" footer="0.3"/>
      <pageSetup orientation="portrait" horizontalDpi="4294967294" verticalDpi="4294967294" r:id="rId6"/>
      <autoFilter ref="A7:W13" xr:uid="{00000000-0000-0000-0000-000000000000}"/>
    </customSheetView>
  </customSheetViews>
  <mergeCells count="20">
    <mergeCell ref="O6:P6"/>
    <mergeCell ref="Q6:R6"/>
    <mergeCell ref="S6:T6"/>
    <mergeCell ref="U6:V6"/>
    <mergeCell ref="A4:V4"/>
    <mergeCell ref="K5:N5"/>
    <mergeCell ref="O5:V5"/>
    <mergeCell ref="A8:A13"/>
    <mergeCell ref="B8:B13"/>
    <mergeCell ref="I6:I7"/>
    <mergeCell ref="J6:J7"/>
    <mergeCell ref="A5:A7"/>
    <mergeCell ref="B5:B7"/>
    <mergeCell ref="C5:C7"/>
    <mergeCell ref="D5:D7"/>
    <mergeCell ref="E5:E7"/>
    <mergeCell ref="F5:F7"/>
    <mergeCell ref="G5:G7"/>
    <mergeCell ref="I5:J5"/>
    <mergeCell ref="H5:H7"/>
  </mergeCells>
  <pageMargins left="0.7" right="0.7" top="0.75" bottom="0.75" header="0.3" footer="0.3"/>
  <pageSetup orientation="portrait" horizontalDpi="4294967294" verticalDpi="4294967294" r:id="rId7"/>
  <drawing r:id="rId8"/>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Categorías!$A$3:$A$9</xm:f>
          </x14:formula1>
          <xm:sqref>A8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Y17"/>
  <sheetViews>
    <sheetView topLeftCell="B1" zoomScale="80" zoomScaleNormal="80" workbookViewId="0">
      <pane xSplit="1" ySplit="7" topLeftCell="G8" activePane="bottomRight" state="frozen"/>
      <selection activeCell="B1" sqref="B1"/>
      <selection pane="topRight" activeCell="C1" sqref="C1"/>
      <selection pane="bottomLeft" activeCell="B8" sqref="B8"/>
      <selection pane="bottomRight" activeCell="W18" sqref="W18"/>
    </sheetView>
  </sheetViews>
  <sheetFormatPr baseColWidth="10" defaultColWidth="10.7109375" defaultRowHeight="12.75" outlineLevelCol="1"/>
  <cols>
    <col min="1" max="1" width="24.7109375" customWidth="1"/>
    <col min="2" max="2" width="23.7109375" customWidth="1"/>
    <col min="3" max="3" width="24" customWidth="1"/>
    <col min="4" max="4" width="15.5703125" customWidth="1"/>
    <col min="5" max="5" width="12.28515625" customWidth="1"/>
    <col min="7" max="7" width="42.140625" customWidth="1"/>
    <col min="8" max="8" width="46.85546875" style="13" customWidth="1"/>
    <col min="9" max="10" width="15.7109375" customWidth="1"/>
    <col min="11" max="14" width="17.5703125" customWidth="1"/>
    <col min="15" max="15" width="12.7109375" hidden="1" customWidth="1" outlineLevel="1"/>
    <col min="16" max="16" width="10.7109375" hidden="1" customWidth="1" outlineLevel="1"/>
    <col min="17" max="17" width="12.85546875" hidden="1" customWidth="1" outlineLevel="1"/>
    <col min="18" max="18" width="60.7109375" hidden="1" customWidth="1" outlineLevel="1"/>
    <col min="19" max="19" width="12.7109375" hidden="1" customWidth="1" outlineLevel="1"/>
    <col min="20" max="20" width="60.7109375" style="190" hidden="1" customWidth="1" outlineLevel="1"/>
    <col min="21" max="21" width="12.28515625" customWidth="1" collapsed="1"/>
    <col min="22" max="22" width="80.7109375" customWidth="1"/>
    <col min="23" max="23" width="10.7109375" customWidth="1"/>
  </cols>
  <sheetData>
    <row r="1" spans="1:25" ht="24" customHeight="1"/>
    <row r="2" spans="1:25" ht="24" customHeight="1"/>
    <row r="4" spans="1:25" ht="33.75">
      <c r="A4" s="263" t="s">
        <v>731</v>
      </c>
      <c r="B4" s="264"/>
      <c r="C4" s="264"/>
      <c r="D4" s="264"/>
      <c r="E4" s="264"/>
      <c r="F4" s="264"/>
      <c r="G4" s="264"/>
      <c r="H4" s="264"/>
      <c r="I4" s="264"/>
      <c r="J4" s="264"/>
      <c r="K4" s="264"/>
      <c r="L4" s="264"/>
      <c r="M4" s="264"/>
      <c r="N4" s="264"/>
      <c r="O4" s="264"/>
      <c r="P4" s="264"/>
      <c r="Q4" s="264"/>
      <c r="R4" s="264"/>
      <c r="S4" s="264"/>
      <c r="T4" s="264"/>
      <c r="U4" s="264"/>
      <c r="V4" s="264"/>
    </row>
    <row r="5" spans="1:25" ht="36.75" customHeight="1">
      <c r="A5" s="270" t="s">
        <v>99</v>
      </c>
      <c r="B5" s="276" t="s">
        <v>74</v>
      </c>
      <c r="C5" s="276" t="s">
        <v>65</v>
      </c>
      <c r="D5" s="276" t="s">
        <v>66</v>
      </c>
      <c r="E5" s="276" t="s">
        <v>67</v>
      </c>
      <c r="F5" s="276" t="s">
        <v>68</v>
      </c>
      <c r="G5" s="276" t="s">
        <v>69</v>
      </c>
      <c r="H5" s="276" t="s">
        <v>661</v>
      </c>
      <c r="I5" s="331" t="s">
        <v>70</v>
      </c>
      <c r="J5" s="331"/>
      <c r="K5" s="276" t="s">
        <v>79</v>
      </c>
      <c r="L5" s="276"/>
      <c r="M5" s="276"/>
      <c r="N5" s="276"/>
      <c r="O5" s="265" t="s">
        <v>490</v>
      </c>
      <c r="P5" s="265"/>
      <c r="Q5" s="265"/>
      <c r="R5" s="265"/>
      <c r="S5" s="265"/>
      <c r="T5" s="265"/>
      <c r="U5" s="265"/>
      <c r="V5" s="265"/>
    </row>
    <row r="6" spans="1:25" ht="30" customHeight="1">
      <c r="A6" s="270"/>
      <c r="B6" s="276"/>
      <c r="C6" s="276"/>
      <c r="D6" s="276"/>
      <c r="E6" s="276"/>
      <c r="F6" s="276"/>
      <c r="G6" s="276"/>
      <c r="H6" s="276"/>
      <c r="I6" s="276" t="s">
        <v>71</v>
      </c>
      <c r="J6" s="276" t="s">
        <v>72</v>
      </c>
      <c r="K6" s="14" t="s">
        <v>75</v>
      </c>
      <c r="L6" s="14" t="s">
        <v>76</v>
      </c>
      <c r="M6" s="14" t="s">
        <v>77</v>
      </c>
      <c r="N6" s="14" t="s">
        <v>78</v>
      </c>
      <c r="O6" s="266" t="s">
        <v>75</v>
      </c>
      <c r="P6" s="266"/>
      <c r="Q6" s="266" t="s">
        <v>76</v>
      </c>
      <c r="R6" s="266"/>
      <c r="S6" s="266" t="s">
        <v>77</v>
      </c>
      <c r="T6" s="266"/>
      <c r="U6" s="267" t="s">
        <v>78</v>
      </c>
      <c r="V6" s="267"/>
    </row>
    <row r="7" spans="1:25" ht="31.5">
      <c r="A7" s="270"/>
      <c r="B7" s="276"/>
      <c r="C7" s="276"/>
      <c r="D7" s="276"/>
      <c r="E7" s="276"/>
      <c r="F7" s="276"/>
      <c r="G7" s="276"/>
      <c r="H7" s="276"/>
      <c r="I7" s="276"/>
      <c r="J7" s="276"/>
      <c r="K7" s="154" t="s">
        <v>64</v>
      </c>
      <c r="L7" s="154" t="s">
        <v>64</v>
      </c>
      <c r="M7" s="154" t="s">
        <v>64</v>
      </c>
      <c r="N7" s="154" t="s">
        <v>64</v>
      </c>
      <c r="O7" s="66" t="s">
        <v>492</v>
      </c>
      <c r="P7" s="163" t="s">
        <v>491</v>
      </c>
      <c r="Q7" s="66" t="s">
        <v>492</v>
      </c>
      <c r="R7" s="163" t="s">
        <v>491</v>
      </c>
      <c r="S7" s="66" t="s">
        <v>492</v>
      </c>
      <c r="T7" s="66" t="s">
        <v>491</v>
      </c>
      <c r="U7" s="236" t="s">
        <v>492</v>
      </c>
      <c r="V7" s="236" t="s">
        <v>491</v>
      </c>
    </row>
    <row r="8" spans="1:25" ht="84.75" customHeight="1">
      <c r="A8" s="257" t="s">
        <v>61</v>
      </c>
      <c r="B8" s="256" t="s">
        <v>91</v>
      </c>
      <c r="C8" s="87" t="s">
        <v>173</v>
      </c>
      <c r="D8" s="17">
        <v>0.1</v>
      </c>
      <c r="E8" s="158" t="s">
        <v>107</v>
      </c>
      <c r="F8" s="15">
        <v>1</v>
      </c>
      <c r="G8" s="330" t="s">
        <v>171</v>
      </c>
      <c r="H8" s="136" t="s">
        <v>669</v>
      </c>
      <c r="I8" s="21">
        <v>43101</v>
      </c>
      <c r="J8" s="16">
        <v>43190</v>
      </c>
      <c r="K8" s="11">
        <v>1</v>
      </c>
      <c r="L8" s="11">
        <v>0</v>
      </c>
      <c r="M8" s="11">
        <v>0</v>
      </c>
      <c r="N8" s="11">
        <v>0</v>
      </c>
      <c r="O8" s="11">
        <v>1</v>
      </c>
      <c r="P8" s="178" t="s">
        <v>768</v>
      </c>
      <c r="Q8" s="184">
        <v>1</v>
      </c>
      <c r="R8" s="169" t="s">
        <v>799</v>
      </c>
      <c r="S8" s="184">
        <v>1</v>
      </c>
      <c r="T8" s="169" t="s">
        <v>799</v>
      </c>
      <c r="U8" s="184">
        <v>1</v>
      </c>
      <c r="V8" s="169" t="s">
        <v>926</v>
      </c>
      <c r="W8" s="211"/>
    </row>
    <row r="9" spans="1:25" ht="201.75" customHeight="1">
      <c r="A9" s="257"/>
      <c r="B9" s="256"/>
      <c r="C9" s="87" t="s">
        <v>174</v>
      </c>
      <c r="D9" s="17">
        <v>0.1</v>
      </c>
      <c r="E9" s="15" t="s">
        <v>101</v>
      </c>
      <c r="F9" s="19">
        <v>1</v>
      </c>
      <c r="G9" s="330"/>
      <c r="H9" s="134" t="s">
        <v>678</v>
      </c>
      <c r="I9" s="21">
        <v>43191</v>
      </c>
      <c r="J9" s="16">
        <v>43465</v>
      </c>
      <c r="K9" s="11">
        <v>0</v>
      </c>
      <c r="L9" s="22">
        <v>0.3</v>
      </c>
      <c r="M9" s="22">
        <v>0.4</v>
      </c>
      <c r="N9" s="22">
        <v>0.4</v>
      </c>
      <c r="O9" s="183">
        <v>0.25</v>
      </c>
      <c r="P9" s="177" t="s">
        <v>769</v>
      </c>
      <c r="Q9" s="201">
        <v>0.5</v>
      </c>
      <c r="R9" s="169" t="s">
        <v>800</v>
      </c>
      <c r="S9" s="9">
        <v>0.75</v>
      </c>
      <c r="T9" s="233" t="s">
        <v>863</v>
      </c>
      <c r="U9" s="9">
        <v>1</v>
      </c>
      <c r="V9" s="233" t="s">
        <v>927</v>
      </c>
      <c r="W9" s="211"/>
    </row>
    <row r="10" spans="1:25" ht="132.75" customHeight="1">
      <c r="A10" s="257"/>
      <c r="B10" s="256"/>
      <c r="C10" s="19" t="s">
        <v>145</v>
      </c>
      <c r="D10" s="17">
        <v>0.08</v>
      </c>
      <c r="E10" s="158" t="s">
        <v>107</v>
      </c>
      <c r="F10" s="15">
        <v>4</v>
      </c>
      <c r="G10" s="243" t="s">
        <v>146</v>
      </c>
      <c r="H10" s="136" t="s">
        <v>670</v>
      </c>
      <c r="I10" s="21">
        <v>43101</v>
      </c>
      <c r="J10" s="16">
        <v>43465</v>
      </c>
      <c r="K10" s="11">
        <v>1</v>
      </c>
      <c r="L10" s="11">
        <v>1</v>
      </c>
      <c r="M10" s="11">
        <v>1</v>
      </c>
      <c r="N10" s="11">
        <v>1</v>
      </c>
      <c r="O10" s="184">
        <v>1</v>
      </c>
      <c r="P10" s="172" t="s">
        <v>770</v>
      </c>
      <c r="Q10" s="184">
        <v>1</v>
      </c>
      <c r="R10" s="169" t="s">
        <v>803</v>
      </c>
      <c r="S10" s="200">
        <v>1</v>
      </c>
      <c r="T10" s="234" t="s">
        <v>864</v>
      </c>
      <c r="U10" s="11">
        <v>1</v>
      </c>
      <c r="V10" s="233" t="s">
        <v>900</v>
      </c>
      <c r="W10" s="211"/>
    </row>
    <row r="11" spans="1:25" ht="211.5" customHeight="1">
      <c r="A11" s="257"/>
      <c r="B11" s="256"/>
      <c r="C11" s="19" t="s">
        <v>147</v>
      </c>
      <c r="D11" s="17">
        <v>0.2</v>
      </c>
      <c r="E11" s="15" t="s">
        <v>101</v>
      </c>
      <c r="F11" s="19">
        <v>1</v>
      </c>
      <c r="G11" s="18" t="s">
        <v>148</v>
      </c>
      <c r="H11" s="134" t="s">
        <v>677</v>
      </c>
      <c r="I11" s="21">
        <v>43101</v>
      </c>
      <c r="J11" s="16">
        <v>43465</v>
      </c>
      <c r="K11" s="22">
        <v>1</v>
      </c>
      <c r="L11" s="22">
        <v>1</v>
      </c>
      <c r="M11" s="22">
        <v>1</v>
      </c>
      <c r="N11" s="22">
        <v>1</v>
      </c>
      <c r="O11" s="183">
        <v>1</v>
      </c>
      <c r="P11" s="177" t="s">
        <v>771</v>
      </c>
      <c r="Q11" s="142">
        <v>1</v>
      </c>
      <c r="R11" s="169" t="s">
        <v>786</v>
      </c>
      <c r="S11" s="22">
        <v>1</v>
      </c>
      <c r="T11" s="234" t="s">
        <v>865</v>
      </c>
      <c r="U11" s="22">
        <v>1</v>
      </c>
      <c r="V11" s="253" t="s">
        <v>928</v>
      </c>
      <c r="W11" s="225"/>
      <c r="X11" s="248"/>
      <c r="Y11" s="248"/>
    </row>
    <row r="12" spans="1:25" ht="91.5" customHeight="1">
      <c r="A12" s="257"/>
      <c r="B12" s="256"/>
      <c r="C12" s="19" t="s">
        <v>149</v>
      </c>
      <c r="D12" s="17">
        <v>0.1</v>
      </c>
      <c r="E12" s="158" t="s">
        <v>107</v>
      </c>
      <c r="F12" s="15">
        <v>1</v>
      </c>
      <c r="G12" s="199" t="s">
        <v>92</v>
      </c>
      <c r="H12" s="80" t="s">
        <v>671</v>
      </c>
      <c r="I12" s="21">
        <v>43101</v>
      </c>
      <c r="J12" s="16">
        <v>43465</v>
      </c>
      <c r="K12" s="11">
        <v>0</v>
      </c>
      <c r="L12" s="11">
        <v>0</v>
      </c>
      <c r="M12" s="11">
        <v>0</v>
      </c>
      <c r="N12" s="11">
        <v>1</v>
      </c>
      <c r="O12" s="184"/>
      <c r="P12" s="172" t="s">
        <v>804</v>
      </c>
      <c r="Q12" s="221">
        <v>0</v>
      </c>
      <c r="R12" s="169" t="s">
        <v>804</v>
      </c>
      <c r="S12" s="226">
        <v>1</v>
      </c>
      <c r="T12" s="227" t="s">
        <v>846</v>
      </c>
      <c r="U12" s="226">
        <v>1</v>
      </c>
      <c r="V12" s="227" t="s">
        <v>929</v>
      </c>
      <c r="W12" s="220"/>
    </row>
    <row r="13" spans="1:25" ht="94.5" customHeight="1">
      <c r="A13" s="257"/>
      <c r="B13" s="256"/>
      <c r="C13" s="19" t="s">
        <v>143</v>
      </c>
      <c r="D13" s="17">
        <v>0.06</v>
      </c>
      <c r="E13" s="158" t="s">
        <v>107</v>
      </c>
      <c r="F13" s="15">
        <v>1</v>
      </c>
      <c r="G13" s="328" t="s">
        <v>672</v>
      </c>
      <c r="H13" s="80" t="s">
        <v>143</v>
      </c>
      <c r="I13" s="21">
        <v>43101</v>
      </c>
      <c r="J13" s="16">
        <v>43190</v>
      </c>
      <c r="K13" s="11">
        <v>1</v>
      </c>
      <c r="L13" s="11">
        <v>0</v>
      </c>
      <c r="M13" s="11">
        <v>0</v>
      </c>
      <c r="N13" s="11">
        <v>0</v>
      </c>
      <c r="O13" s="184">
        <v>1</v>
      </c>
      <c r="P13" s="172" t="s">
        <v>772</v>
      </c>
      <c r="Q13" s="184">
        <v>1</v>
      </c>
      <c r="R13" s="169" t="s">
        <v>781</v>
      </c>
      <c r="S13" s="11">
        <v>1</v>
      </c>
      <c r="T13" s="169" t="s">
        <v>781</v>
      </c>
      <c r="U13" s="11">
        <v>1</v>
      </c>
      <c r="V13" s="169" t="s">
        <v>781</v>
      </c>
      <c r="W13" s="220"/>
    </row>
    <row r="14" spans="1:25" ht="187.5" customHeight="1">
      <c r="A14" s="257"/>
      <c r="B14" s="256"/>
      <c r="C14" s="19" t="s">
        <v>144</v>
      </c>
      <c r="D14" s="17">
        <v>0.06</v>
      </c>
      <c r="E14" s="15" t="s">
        <v>101</v>
      </c>
      <c r="F14" s="19">
        <v>1</v>
      </c>
      <c r="G14" s="328"/>
      <c r="H14" s="134" t="s">
        <v>676</v>
      </c>
      <c r="I14" s="21">
        <v>43191</v>
      </c>
      <c r="J14" s="16">
        <v>43465</v>
      </c>
      <c r="K14" s="11">
        <v>0</v>
      </c>
      <c r="L14" s="22">
        <v>0.3</v>
      </c>
      <c r="M14" s="22">
        <v>0.4</v>
      </c>
      <c r="N14" s="22">
        <v>0.4</v>
      </c>
      <c r="O14" s="168"/>
      <c r="P14" s="187" t="s">
        <v>773</v>
      </c>
      <c r="Q14" s="195">
        <v>0.35</v>
      </c>
      <c r="R14" s="123" t="s">
        <v>821</v>
      </c>
      <c r="S14" s="9">
        <v>0.75</v>
      </c>
      <c r="T14" s="169" t="s">
        <v>866</v>
      </c>
      <c r="U14" s="9">
        <v>1</v>
      </c>
      <c r="V14" s="173" t="s">
        <v>901</v>
      </c>
      <c r="W14" s="220"/>
    </row>
    <row r="15" spans="1:25" ht="116.25" customHeight="1">
      <c r="A15" s="257"/>
      <c r="B15" s="256"/>
      <c r="C15" s="19" t="s">
        <v>150</v>
      </c>
      <c r="D15" s="17">
        <v>0.1</v>
      </c>
      <c r="E15" s="15" t="s">
        <v>101</v>
      </c>
      <c r="F15" s="19">
        <v>1</v>
      </c>
      <c r="G15" s="18" t="s">
        <v>93</v>
      </c>
      <c r="H15" s="134" t="s">
        <v>675</v>
      </c>
      <c r="I15" s="21">
        <v>43101</v>
      </c>
      <c r="J15" s="16">
        <v>43465</v>
      </c>
      <c r="K15" s="22">
        <v>1</v>
      </c>
      <c r="L15" s="22">
        <v>1</v>
      </c>
      <c r="M15" s="22">
        <v>1</v>
      </c>
      <c r="N15" s="22">
        <v>1</v>
      </c>
      <c r="O15" s="168">
        <v>1</v>
      </c>
      <c r="P15" s="185" t="s">
        <v>774</v>
      </c>
      <c r="Q15" s="142">
        <v>1</v>
      </c>
      <c r="R15" s="169" t="s">
        <v>795</v>
      </c>
      <c r="S15" s="142">
        <v>1</v>
      </c>
      <c r="T15" s="169" t="s">
        <v>795</v>
      </c>
      <c r="U15" s="22">
        <v>1</v>
      </c>
      <c r="V15" s="245" t="s">
        <v>899</v>
      </c>
      <c r="W15" s="220"/>
    </row>
    <row r="16" spans="1:25" ht="77.25" customHeight="1">
      <c r="A16" s="257"/>
      <c r="B16" s="329" t="s">
        <v>95</v>
      </c>
      <c r="C16" s="19" t="s">
        <v>143</v>
      </c>
      <c r="D16" s="17">
        <v>0.1</v>
      </c>
      <c r="E16" s="158" t="s">
        <v>107</v>
      </c>
      <c r="F16" s="15">
        <v>1</v>
      </c>
      <c r="G16" s="328" t="s">
        <v>94</v>
      </c>
      <c r="H16" s="132" t="s">
        <v>143</v>
      </c>
      <c r="I16" s="21">
        <v>43101</v>
      </c>
      <c r="J16" s="16">
        <v>43190</v>
      </c>
      <c r="K16" s="11">
        <v>1</v>
      </c>
      <c r="L16" s="11">
        <v>0</v>
      </c>
      <c r="M16" s="11">
        <v>0</v>
      </c>
      <c r="N16" s="11">
        <v>0</v>
      </c>
      <c r="O16" s="184">
        <v>1</v>
      </c>
      <c r="P16" s="172" t="s">
        <v>775</v>
      </c>
      <c r="Q16" s="201">
        <v>1</v>
      </c>
      <c r="R16" s="170" t="s">
        <v>796</v>
      </c>
      <c r="S16" s="201">
        <v>1</v>
      </c>
      <c r="T16" s="170" t="s">
        <v>796</v>
      </c>
      <c r="U16" s="239">
        <v>1</v>
      </c>
      <c r="V16" s="170" t="s">
        <v>796</v>
      </c>
      <c r="W16" s="211"/>
    </row>
    <row r="17" spans="1:23" ht="201.75" customHeight="1">
      <c r="A17" s="257"/>
      <c r="B17" s="329"/>
      <c r="C17" s="19" t="s">
        <v>673</v>
      </c>
      <c r="D17" s="17">
        <v>0.1</v>
      </c>
      <c r="E17" s="15" t="s">
        <v>101</v>
      </c>
      <c r="F17" s="19">
        <v>1</v>
      </c>
      <c r="G17" s="328"/>
      <c r="H17" s="134" t="s">
        <v>674</v>
      </c>
      <c r="I17" s="21">
        <v>43191</v>
      </c>
      <c r="J17" s="16">
        <v>43465</v>
      </c>
      <c r="K17" s="11">
        <v>0</v>
      </c>
      <c r="L17" s="22">
        <v>0.3</v>
      </c>
      <c r="M17" s="22">
        <v>0.4</v>
      </c>
      <c r="N17" s="22">
        <v>0.4</v>
      </c>
      <c r="O17" s="183"/>
      <c r="P17" s="121" t="s">
        <v>773</v>
      </c>
      <c r="Q17" s="201">
        <v>0.3</v>
      </c>
      <c r="R17" s="170" t="s">
        <v>822</v>
      </c>
      <c r="S17" s="9">
        <v>0.95</v>
      </c>
      <c r="T17" s="173" t="s">
        <v>867</v>
      </c>
      <c r="U17" s="9">
        <v>1</v>
      </c>
      <c r="V17" s="242" t="s">
        <v>902</v>
      </c>
      <c r="W17" s="211"/>
    </row>
  </sheetData>
  <customSheetViews>
    <customSheetView guid="{B402B862-D6AF-46F4-9BE9-DFC2BCC34D41}" scale="80" topLeftCell="B1">
      <pane xSplit="1" ySplit="7" topLeftCell="G17" activePane="bottomRight" state="frozen"/>
      <selection pane="bottomRight" activeCell="G16" sqref="G16:G17"/>
      <pageMargins left="0.7" right="0.7" top="0.75" bottom="0.75" header="0.3" footer="0.3"/>
      <pageSetup orientation="portrait" horizontalDpi="4294967294" verticalDpi="4294967294" r:id="rId1"/>
    </customSheetView>
    <customSheetView guid="{6C4A8B00-6425-4A3D-805A-72E6E5787537}" scale="80" topLeftCell="B1">
      <pane xSplit="1" ySplit="7" topLeftCell="G15" activePane="bottomRight" state="frozen"/>
      <selection pane="bottomRight" activeCell="Q6" sqref="Q6:R7"/>
      <pageMargins left="0.7" right="0.7" top="0.75" bottom="0.75" header="0.3" footer="0.3"/>
      <pageSetup orientation="portrait" horizontalDpi="4294967294" verticalDpi="4294967294" r:id="rId2"/>
    </customSheetView>
    <customSheetView guid="{7DC20472-41A2-4228-BA17-DBC95DDF95CC}" scale="80" topLeftCell="B1">
      <pane xSplit="1" ySplit="7" topLeftCell="G17" activePane="bottomRight" state="frozen"/>
      <selection pane="bottomRight" activeCell="G16" sqref="G16:G17"/>
      <pageMargins left="0.7" right="0.7" top="0.75" bottom="0.75" header="0.3" footer="0.3"/>
      <pageSetup orientation="portrait" horizontalDpi="4294967294" verticalDpi="4294967294" r:id="rId3"/>
    </customSheetView>
    <customSheetView guid="{502EA425-00D5-4186-BCC0-E7ED7EAF3F06}" scale="80" topLeftCell="B1">
      <pane xSplit="1" ySplit="7" topLeftCell="H11" activePane="bottomRight" state="frozen"/>
      <selection pane="bottomRight" activeCell="R12" sqref="R12"/>
      <pageMargins left="0.7" right="0.7" top="0.75" bottom="0.75" header="0.3" footer="0.3"/>
      <pageSetup orientation="portrait" horizontalDpi="4294967294" verticalDpi="4294967294" r:id="rId4"/>
    </customSheetView>
    <customSheetView guid="{B0E1F95B-AE72-4F5B-8867-2ABBD5147508}" scale="80" topLeftCell="B1">
      <pane xSplit="1" ySplit="7" topLeftCell="Q8" activePane="bottomRight" state="frozen"/>
      <selection pane="bottomRight" activeCell="U11" sqref="U11"/>
      <pageMargins left="0.7" right="0.7" top="0.75" bottom="0.75" header="0.3" footer="0.3"/>
      <pageSetup orientation="portrait" horizontalDpi="4294967294" verticalDpi="4294967294" r:id="rId5"/>
    </customSheetView>
    <customSheetView guid="{4D4DA5C4-87D7-4507-9A3A-E85A102C28F3}" scale="90" showAutoFilter="1" hiddenColumns="1" topLeftCell="B1">
      <pane xSplit="1" ySplit="7" topLeftCell="K10" activePane="bottomRight" state="frozen"/>
      <selection pane="bottomRight" activeCell="V11" sqref="V11"/>
      <pageMargins left="0.7" right="0.7" top="0.75" bottom="0.75" header="0.3" footer="0.3"/>
      <pageSetup orientation="portrait" horizontalDpi="4294967294" verticalDpi="4294967294" r:id="rId6"/>
      <autoFilter ref="A7:W17" xr:uid="{00000000-0000-0000-0000-000000000000}"/>
    </customSheetView>
  </customSheetViews>
  <mergeCells count="24">
    <mergeCell ref="E5:E7"/>
    <mergeCell ref="O5:V5"/>
    <mergeCell ref="O6:P6"/>
    <mergeCell ref="Q6:R6"/>
    <mergeCell ref="S6:T6"/>
    <mergeCell ref="U6:V6"/>
    <mergeCell ref="H5:H7"/>
    <mergeCell ref="K5:N5"/>
    <mergeCell ref="A4:V4"/>
    <mergeCell ref="G16:G17"/>
    <mergeCell ref="B16:B17"/>
    <mergeCell ref="A8:A17"/>
    <mergeCell ref="I6:I7"/>
    <mergeCell ref="J6:J7"/>
    <mergeCell ref="B8:B15"/>
    <mergeCell ref="G8:G9"/>
    <mergeCell ref="G13:G14"/>
    <mergeCell ref="F5:F7"/>
    <mergeCell ref="G5:G7"/>
    <mergeCell ref="I5:J5"/>
    <mergeCell ref="A5:A7"/>
    <mergeCell ref="B5:B7"/>
    <mergeCell ref="C5:C7"/>
    <mergeCell ref="D5:D7"/>
  </mergeCells>
  <pageMargins left="0.7" right="0.7" top="0.75" bottom="0.75" header="0.3" footer="0.3"/>
  <pageSetup orientation="portrait" horizontalDpi="4294967294" verticalDpi="4294967294" r:id="rId7"/>
  <drawing r:id="rId8"/>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Categorías!$A$3:$A$9</xm:f>
          </x14:formula1>
          <xm:sqref>A8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V9"/>
  <sheetViews>
    <sheetView topLeftCell="D1" zoomScale="80" zoomScaleNormal="80" workbookViewId="0">
      <selection activeCell="U9" sqref="U9"/>
    </sheetView>
  </sheetViews>
  <sheetFormatPr baseColWidth="10" defaultColWidth="10.7109375" defaultRowHeight="12.75" outlineLevelCol="1"/>
  <cols>
    <col min="1" max="1" width="19.42578125" customWidth="1"/>
    <col min="2" max="2" width="18.28515625" customWidth="1"/>
    <col min="3" max="3" width="31.140625" customWidth="1"/>
    <col min="4" max="4" width="15.140625" customWidth="1"/>
    <col min="5" max="5" width="14.28515625" customWidth="1"/>
    <col min="6" max="6" width="17.42578125" customWidth="1"/>
    <col min="7" max="7" width="29.7109375" customWidth="1"/>
    <col min="8" max="8" width="43.7109375" style="12" customWidth="1"/>
    <col min="9" max="10" width="15.7109375" customWidth="1"/>
    <col min="11" max="14" width="17.85546875" customWidth="1"/>
    <col min="15" max="15" width="12.7109375" hidden="1" customWidth="1" outlineLevel="1"/>
    <col min="16" max="16" width="10.7109375" hidden="1" customWidth="1" outlineLevel="1"/>
    <col min="17" max="17" width="12.7109375" hidden="1" customWidth="1" outlineLevel="1"/>
    <col min="18" max="18" width="60.7109375" style="190" hidden="1" customWidth="1" outlineLevel="1"/>
    <col min="19" max="19" width="12.7109375" hidden="1" customWidth="1" outlineLevel="1"/>
    <col min="20" max="20" width="60.7109375" hidden="1" customWidth="1" outlineLevel="1"/>
    <col min="21" max="21" width="10.7109375" collapsed="1"/>
    <col min="22" max="22" width="80.7109375" customWidth="1"/>
  </cols>
  <sheetData>
    <row r="1" spans="1:22" ht="20.25" customHeight="1"/>
    <row r="2" spans="1:22" ht="28.5" customHeight="1"/>
    <row r="4" spans="1:22" ht="33.75">
      <c r="A4" s="263" t="s">
        <v>731</v>
      </c>
      <c r="B4" s="264"/>
      <c r="C4" s="264"/>
      <c r="D4" s="264"/>
      <c r="E4" s="264"/>
      <c r="F4" s="264"/>
      <c r="G4" s="264"/>
      <c r="H4" s="264"/>
      <c r="I4" s="264"/>
      <c r="J4" s="264"/>
      <c r="K4" s="264"/>
      <c r="L4" s="264"/>
      <c r="M4" s="264"/>
      <c r="N4" s="264"/>
      <c r="O4" s="264"/>
      <c r="P4" s="264"/>
      <c r="Q4" s="264"/>
      <c r="R4" s="264"/>
      <c r="S4" s="264"/>
      <c r="T4" s="264"/>
      <c r="U4" s="264"/>
      <c r="V4" s="264"/>
    </row>
    <row r="5" spans="1:22" ht="39.75" customHeight="1">
      <c r="A5" s="276" t="s">
        <v>99</v>
      </c>
      <c r="B5" s="276" t="s">
        <v>74</v>
      </c>
      <c r="C5" s="276" t="s">
        <v>65</v>
      </c>
      <c r="D5" s="276" t="s">
        <v>66</v>
      </c>
      <c r="E5" s="276" t="s">
        <v>67</v>
      </c>
      <c r="F5" s="276" t="s">
        <v>68</v>
      </c>
      <c r="G5" s="276" t="s">
        <v>69</v>
      </c>
      <c r="H5" s="276" t="s">
        <v>661</v>
      </c>
      <c r="I5" s="331" t="s">
        <v>70</v>
      </c>
      <c r="J5" s="331"/>
      <c r="K5" s="276" t="s">
        <v>79</v>
      </c>
      <c r="L5" s="276"/>
      <c r="M5" s="276"/>
      <c r="N5" s="276"/>
      <c r="O5" s="265" t="s">
        <v>490</v>
      </c>
      <c r="P5" s="265"/>
      <c r="Q5" s="265"/>
      <c r="R5" s="265"/>
      <c r="S5" s="265"/>
      <c r="T5" s="265"/>
      <c r="U5" s="265"/>
      <c r="V5" s="265"/>
    </row>
    <row r="6" spans="1:22" ht="30" customHeight="1">
      <c r="A6" s="276"/>
      <c r="B6" s="276"/>
      <c r="C6" s="276"/>
      <c r="D6" s="276"/>
      <c r="E6" s="276"/>
      <c r="F6" s="276"/>
      <c r="G6" s="276"/>
      <c r="H6" s="276"/>
      <c r="I6" s="276" t="s">
        <v>71</v>
      </c>
      <c r="J6" s="276" t="s">
        <v>72</v>
      </c>
      <c r="K6" s="14" t="s">
        <v>75</v>
      </c>
      <c r="L6" s="14" t="s">
        <v>76</v>
      </c>
      <c r="M6" s="14" t="s">
        <v>77</v>
      </c>
      <c r="N6" s="14" t="s">
        <v>78</v>
      </c>
      <c r="O6" s="266" t="s">
        <v>75</v>
      </c>
      <c r="P6" s="266"/>
      <c r="Q6" s="266" t="s">
        <v>76</v>
      </c>
      <c r="R6" s="266"/>
      <c r="S6" s="266" t="s">
        <v>77</v>
      </c>
      <c r="T6" s="266"/>
      <c r="U6" s="267" t="s">
        <v>78</v>
      </c>
      <c r="V6" s="267"/>
    </row>
    <row r="7" spans="1:22" ht="47.25" customHeight="1">
      <c r="A7" s="276"/>
      <c r="B7" s="276"/>
      <c r="C7" s="276"/>
      <c r="D7" s="276"/>
      <c r="E7" s="276"/>
      <c r="F7" s="276"/>
      <c r="G7" s="276"/>
      <c r="H7" s="276"/>
      <c r="I7" s="276"/>
      <c r="J7" s="276"/>
      <c r="K7" s="154" t="s">
        <v>64</v>
      </c>
      <c r="L7" s="154" t="s">
        <v>64</v>
      </c>
      <c r="M7" s="154" t="s">
        <v>64</v>
      </c>
      <c r="N7" s="154" t="s">
        <v>64</v>
      </c>
      <c r="O7" s="66" t="s">
        <v>492</v>
      </c>
      <c r="P7" s="163" t="s">
        <v>491</v>
      </c>
      <c r="Q7" s="66" t="s">
        <v>492</v>
      </c>
      <c r="R7" s="66" t="s">
        <v>491</v>
      </c>
      <c r="S7" s="66" t="s">
        <v>492</v>
      </c>
      <c r="T7" s="66" t="s">
        <v>491</v>
      </c>
      <c r="U7" s="236" t="s">
        <v>492</v>
      </c>
      <c r="V7" s="236" t="s">
        <v>491</v>
      </c>
    </row>
    <row r="8" spans="1:22" ht="147" customHeight="1">
      <c r="A8" s="257" t="s">
        <v>62</v>
      </c>
      <c r="B8" s="256" t="s">
        <v>96</v>
      </c>
      <c r="C8" s="145" t="s">
        <v>727</v>
      </c>
      <c r="D8" s="144">
        <v>0.7</v>
      </c>
      <c r="E8" s="159" t="s">
        <v>107</v>
      </c>
      <c r="F8" s="147" t="s">
        <v>151</v>
      </c>
      <c r="G8" s="88" t="s">
        <v>152</v>
      </c>
      <c r="H8" s="131" t="s">
        <v>703</v>
      </c>
      <c r="I8" s="28">
        <v>43132</v>
      </c>
      <c r="J8" s="28">
        <v>43373</v>
      </c>
      <c r="K8" s="9">
        <v>0.2</v>
      </c>
      <c r="L8" s="144">
        <v>0.4</v>
      </c>
      <c r="M8" s="9">
        <v>1</v>
      </c>
      <c r="N8" s="9">
        <v>1</v>
      </c>
      <c r="O8" s="167">
        <v>0.2</v>
      </c>
      <c r="P8" s="169" t="s">
        <v>776</v>
      </c>
      <c r="Q8" s="201">
        <v>0.4</v>
      </c>
      <c r="R8" s="169" t="s">
        <v>823</v>
      </c>
      <c r="S8" s="9">
        <v>0.9</v>
      </c>
      <c r="T8" s="173" t="s">
        <v>868</v>
      </c>
      <c r="U8" s="9">
        <v>1</v>
      </c>
      <c r="V8" s="240" t="s">
        <v>903</v>
      </c>
    </row>
    <row r="9" spans="1:22" ht="225.75" customHeight="1">
      <c r="A9" s="257"/>
      <c r="B9" s="256"/>
      <c r="C9" s="19" t="s">
        <v>155</v>
      </c>
      <c r="D9" s="17">
        <v>0.3</v>
      </c>
      <c r="E9" s="15" t="s">
        <v>101</v>
      </c>
      <c r="F9" s="58" t="s">
        <v>153</v>
      </c>
      <c r="G9" s="88" t="s">
        <v>154</v>
      </c>
      <c r="H9" s="134" t="s">
        <v>704</v>
      </c>
      <c r="I9" s="28">
        <v>43282</v>
      </c>
      <c r="J9" s="28">
        <v>43464</v>
      </c>
      <c r="K9" s="9">
        <v>0</v>
      </c>
      <c r="L9" s="144">
        <v>0</v>
      </c>
      <c r="M9" s="9">
        <v>0.5</v>
      </c>
      <c r="N9" s="9">
        <v>1</v>
      </c>
      <c r="O9" s="166">
        <v>0</v>
      </c>
      <c r="P9" s="171" t="s">
        <v>777</v>
      </c>
      <c r="Q9" s="201">
        <v>0.2</v>
      </c>
      <c r="R9" s="169" t="s">
        <v>798</v>
      </c>
      <c r="S9" s="9">
        <v>0.8</v>
      </c>
      <c r="T9" s="173" t="s">
        <v>868</v>
      </c>
      <c r="U9" s="9">
        <v>0.9</v>
      </c>
      <c r="V9" s="240" t="s">
        <v>904</v>
      </c>
    </row>
  </sheetData>
  <customSheetViews>
    <customSheetView guid="{B402B862-D6AF-46F4-9BE9-DFC2BCC34D41}" scale="80" topLeftCell="D1">
      <selection activeCell="Q6" sqref="Q6:R7"/>
      <pageMargins left="0.7" right="0.7" top="0.75" bottom="0.75" header="0.3" footer="0.3"/>
      <pageSetup orientation="portrait" horizontalDpi="4294967294" verticalDpi="4294967294" r:id="rId1"/>
    </customSheetView>
    <customSheetView guid="{6C4A8B00-6425-4A3D-805A-72E6E5787537}" scale="80" topLeftCell="D1">
      <selection activeCell="Q6" sqref="Q6:R7"/>
      <pageMargins left="0.7" right="0.7" top="0.75" bottom="0.75" header="0.3" footer="0.3"/>
      <pageSetup orientation="portrait" horizontalDpi="4294967294" verticalDpi="4294967294" r:id="rId2"/>
    </customSheetView>
    <customSheetView guid="{7DC20472-41A2-4228-BA17-DBC95DDF95CC}" scale="80" topLeftCell="D1">
      <selection activeCell="Q6" sqref="Q6:R7"/>
      <pageMargins left="0.7" right="0.7" top="0.75" bottom="0.75" header="0.3" footer="0.3"/>
      <pageSetup orientation="portrait" horizontalDpi="4294967294" verticalDpi="4294967294" r:id="rId3"/>
    </customSheetView>
    <customSheetView guid="{502EA425-00D5-4186-BCC0-E7ED7EAF3F06}" scale="80" topLeftCell="D1">
      <selection activeCell="Q6" sqref="Q6:R7"/>
      <pageMargins left="0.7" right="0.7" top="0.75" bottom="0.75" header="0.3" footer="0.3"/>
      <pageSetup orientation="portrait" horizontalDpi="4294967294" verticalDpi="4294967294" r:id="rId4"/>
    </customSheetView>
    <customSheetView guid="{B0E1F95B-AE72-4F5B-8867-2ABBD5147508}" scale="80" topLeftCell="A8">
      <selection activeCell="C10" sqref="C10"/>
      <pageMargins left="0.7" right="0.7" top="0.75" bottom="0.75" header="0.3" footer="0.3"/>
      <pageSetup orientation="portrait" horizontalDpi="4294967294" verticalDpi="4294967294" r:id="rId5"/>
    </customSheetView>
    <customSheetView guid="{4D4DA5C4-87D7-4507-9A3A-E85A102C28F3}" scale="80" hiddenColumns="1" topLeftCell="I8">
      <selection activeCell="V10" sqref="V10"/>
      <pageMargins left="0.7" right="0.7" top="0.75" bottom="0.75" header="0.3" footer="0.3"/>
      <pageSetup orientation="portrait" horizontalDpi="4294967294" verticalDpi="4294967294" r:id="rId6"/>
    </customSheetView>
  </customSheetViews>
  <mergeCells count="20">
    <mergeCell ref="A8:A9"/>
    <mergeCell ref="B8:B9"/>
    <mergeCell ref="A5:A7"/>
    <mergeCell ref="B5:B7"/>
    <mergeCell ref="C5:C7"/>
    <mergeCell ref="A4:V4"/>
    <mergeCell ref="K5:N5"/>
    <mergeCell ref="I6:I7"/>
    <mergeCell ref="J6:J7"/>
    <mergeCell ref="D5:D7"/>
    <mergeCell ref="E5:E7"/>
    <mergeCell ref="F5:F7"/>
    <mergeCell ref="G5:G7"/>
    <mergeCell ref="I5:J5"/>
    <mergeCell ref="H5:H7"/>
    <mergeCell ref="O5:V5"/>
    <mergeCell ref="O6:P6"/>
    <mergeCell ref="Q6:R6"/>
    <mergeCell ref="S6:T6"/>
    <mergeCell ref="U6:V6"/>
  </mergeCells>
  <pageMargins left="0.7" right="0.7" top="0.75" bottom="0.75" header="0.3" footer="0.3"/>
  <pageSetup orientation="portrait" horizontalDpi="4294967294" verticalDpi="4294967294" r:id="rId7"/>
  <drawing r:id="rId8"/>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Categorías!$A$3:$A$9</xm:f>
          </x14:formula1>
          <xm:sqref>A8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W12"/>
  <sheetViews>
    <sheetView topLeftCell="G1" zoomScale="80" zoomScaleNormal="80" workbookViewId="0">
      <selection activeCell="V12" sqref="V12"/>
    </sheetView>
  </sheetViews>
  <sheetFormatPr baseColWidth="10" defaultColWidth="10.7109375" defaultRowHeight="12.75" outlineLevelCol="1"/>
  <cols>
    <col min="1" max="1" width="20.28515625" customWidth="1"/>
    <col min="2" max="2" width="18.85546875" customWidth="1"/>
    <col min="3" max="3" width="23.28515625" customWidth="1"/>
    <col min="4" max="4" width="17.5703125" customWidth="1"/>
    <col min="5" max="5" width="17.42578125" customWidth="1"/>
    <col min="6" max="6" width="21.28515625" customWidth="1"/>
    <col min="7" max="7" width="34.28515625" customWidth="1"/>
    <col min="8" max="8" width="46" style="12" customWidth="1"/>
    <col min="9" max="10" width="16" customWidth="1"/>
    <col min="11" max="14" width="16.28515625" customWidth="1"/>
    <col min="15" max="17" width="10.7109375" hidden="1" customWidth="1" outlineLevel="1"/>
    <col min="18" max="18" width="60.7109375" hidden="1" customWidth="1" outlineLevel="1"/>
    <col min="19" max="19" width="12.7109375" hidden="1" customWidth="1" outlineLevel="1"/>
    <col min="20" max="20" width="60.7109375" hidden="1" customWidth="1" outlineLevel="1"/>
    <col min="21" max="21" width="16.42578125" customWidth="1" collapsed="1"/>
    <col min="22" max="22" width="80.7109375" customWidth="1"/>
    <col min="23" max="23" width="10.7109375" customWidth="1"/>
  </cols>
  <sheetData>
    <row r="1" spans="1:23" ht="28.5" customHeight="1"/>
    <row r="2" spans="1:23" ht="28.5" customHeight="1"/>
    <row r="4" spans="1:23" ht="33.75">
      <c r="A4" s="263" t="s">
        <v>731</v>
      </c>
      <c r="B4" s="264"/>
      <c r="C4" s="264"/>
      <c r="D4" s="264"/>
      <c r="E4" s="264"/>
      <c r="F4" s="264"/>
      <c r="G4" s="264"/>
      <c r="H4" s="264"/>
      <c r="I4" s="264"/>
      <c r="J4" s="264"/>
      <c r="K4" s="264"/>
      <c r="L4" s="264"/>
      <c r="M4" s="264"/>
      <c r="N4" s="264"/>
      <c r="O4" s="264"/>
      <c r="P4" s="264"/>
      <c r="Q4" s="264"/>
      <c r="R4" s="264"/>
      <c r="S4" s="264"/>
      <c r="T4" s="264"/>
      <c r="U4" s="264"/>
      <c r="V4" s="264"/>
    </row>
    <row r="5" spans="1:23" ht="30" customHeight="1">
      <c r="A5" s="276" t="s">
        <v>99</v>
      </c>
      <c r="B5" s="276" t="s">
        <v>74</v>
      </c>
      <c r="C5" s="276" t="s">
        <v>65</v>
      </c>
      <c r="D5" s="276" t="s">
        <v>66</v>
      </c>
      <c r="E5" s="276" t="s">
        <v>67</v>
      </c>
      <c r="F5" s="276" t="s">
        <v>68</v>
      </c>
      <c r="G5" s="276" t="s">
        <v>69</v>
      </c>
      <c r="H5" s="276" t="s">
        <v>661</v>
      </c>
      <c r="I5" s="331" t="s">
        <v>70</v>
      </c>
      <c r="J5" s="331"/>
      <c r="K5" s="276" t="s">
        <v>79</v>
      </c>
      <c r="L5" s="276"/>
      <c r="M5" s="276"/>
      <c r="N5" s="276"/>
      <c r="O5" s="265" t="s">
        <v>490</v>
      </c>
      <c r="P5" s="265"/>
      <c r="Q5" s="265"/>
      <c r="R5" s="265"/>
      <c r="S5" s="265"/>
      <c r="T5" s="265"/>
      <c r="U5" s="265"/>
      <c r="V5" s="265"/>
    </row>
    <row r="6" spans="1:23" ht="30" customHeight="1">
      <c r="A6" s="276"/>
      <c r="B6" s="276"/>
      <c r="C6" s="276"/>
      <c r="D6" s="276"/>
      <c r="E6" s="276"/>
      <c r="F6" s="276"/>
      <c r="G6" s="276"/>
      <c r="H6" s="276"/>
      <c r="I6" s="276" t="s">
        <v>71</v>
      </c>
      <c r="J6" s="276" t="s">
        <v>72</v>
      </c>
      <c r="K6" s="14" t="s">
        <v>75</v>
      </c>
      <c r="L6" s="14" t="s">
        <v>76</v>
      </c>
      <c r="M6" s="14" t="s">
        <v>77</v>
      </c>
      <c r="N6" s="14" t="s">
        <v>78</v>
      </c>
      <c r="O6" s="266" t="s">
        <v>75</v>
      </c>
      <c r="P6" s="266"/>
      <c r="Q6" s="266" t="s">
        <v>76</v>
      </c>
      <c r="R6" s="266"/>
      <c r="S6" s="266" t="s">
        <v>77</v>
      </c>
      <c r="T6" s="266"/>
      <c r="U6" s="267" t="s">
        <v>78</v>
      </c>
      <c r="V6" s="267"/>
    </row>
    <row r="7" spans="1:23" ht="45">
      <c r="A7" s="276"/>
      <c r="B7" s="276"/>
      <c r="C7" s="276"/>
      <c r="D7" s="276"/>
      <c r="E7" s="276"/>
      <c r="F7" s="276"/>
      <c r="G7" s="276"/>
      <c r="H7" s="276"/>
      <c r="I7" s="276"/>
      <c r="J7" s="276"/>
      <c r="K7" s="154" t="s">
        <v>64</v>
      </c>
      <c r="L7" s="154" t="s">
        <v>64</v>
      </c>
      <c r="M7" s="154" t="s">
        <v>64</v>
      </c>
      <c r="N7" s="154" t="s">
        <v>64</v>
      </c>
      <c r="O7" s="66" t="s">
        <v>492</v>
      </c>
      <c r="P7" s="163" t="s">
        <v>491</v>
      </c>
      <c r="Q7" s="66" t="s">
        <v>492</v>
      </c>
      <c r="R7" s="66" t="s">
        <v>491</v>
      </c>
      <c r="S7" s="66" t="s">
        <v>492</v>
      </c>
      <c r="T7" s="66" t="s">
        <v>491</v>
      </c>
      <c r="U7" s="236" t="s">
        <v>492</v>
      </c>
      <c r="V7" s="236" t="s">
        <v>491</v>
      </c>
    </row>
    <row r="8" spans="1:23" ht="105">
      <c r="A8" s="257" t="s">
        <v>63</v>
      </c>
      <c r="B8" s="256" t="s">
        <v>63</v>
      </c>
      <c r="C8" s="20" t="s">
        <v>728</v>
      </c>
      <c r="D8" s="144">
        <v>0.3</v>
      </c>
      <c r="E8" s="147" t="s">
        <v>101</v>
      </c>
      <c r="F8" s="145">
        <v>1</v>
      </c>
      <c r="G8" s="157" t="s">
        <v>730</v>
      </c>
      <c r="H8" s="143" t="s">
        <v>705</v>
      </c>
      <c r="I8" s="146">
        <v>43101</v>
      </c>
      <c r="J8" s="16">
        <v>43373</v>
      </c>
      <c r="K8" s="142">
        <v>0.15</v>
      </c>
      <c r="L8" s="142">
        <v>0.5</v>
      </c>
      <c r="M8" s="142">
        <v>0.75</v>
      </c>
      <c r="N8" s="142">
        <v>1</v>
      </c>
      <c r="O8" s="142"/>
      <c r="P8" s="165"/>
      <c r="Q8" s="183">
        <v>0</v>
      </c>
      <c r="R8" s="182" t="s">
        <v>778</v>
      </c>
      <c r="S8" s="168">
        <v>0.9</v>
      </c>
      <c r="T8" s="222" t="s">
        <v>841</v>
      </c>
      <c r="U8" s="168">
        <v>1</v>
      </c>
      <c r="V8" s="178" t="s">
        <v>881</v>
      </c>
      <c r="W8" s="211"/>
    </row>
    <row r="9" spans="1:23" ht="123.75" customHeight="1">
      <c r="A9" s="257"/>
      <c r="B9" s="256"/>
      <c r="C9" s="334" t="s">
        <v>729</v>
      </c>
      <c r="D9" s="332">
        <v>0.3</v>
      </c>
      <c r="E9" s="147" t="s">
        <v>101</v>
      </c>
      <c r="F9" s="145">
        <v>1</v>
      </c>
      <c r="G9" s="148" t="s">
        <v>706</v>
      </c>
      <c r="H9" s="143" t="s">
        <v>708</v>
      </c>
      <c r="I9" s="146">
        <v>43101</v>
      </c>
      <c r="J9" s="16">
        <v>43465</v>
      </c>
      <c r="K9" s="142">
        <v>0.25</v>
      </c>
      <c r="L9" s="142">
        <v>0.5</v>
      </c>
      <c r="M9" s="142">
        <v>0.75</v>
      </c>
      <c r="N9" s="142">
        <v>1</v>
      </c>
      <c r="O9" s="142"/>
      <c r="P9" s="165"/>
      <c r="Q9" s="142">
        <v>0.5</v>
      </c>
      <c r="R9" s="170" t="s">
        <v>826</v>
      </c>
      <c r="S9" s="142">
        <v>0.75</v>
      </c>
      <c r="T9" s="173" t="s">
        <v>862</v>
      </c>
      <c r="U9" s="142">
        <v>1</v>
      </c>
      <c r="V9" s="173" t="s">
        <v>884</v>
      </c>
      <c r="W9" s="211"/>
    </row>
    <row r="10" spans="1:23" s="12" customFormat="1" ht="110.25" customHeight="1">
      <c r="A10" s="257"/>
      <c r="B10" s="256"/>
      <c r="C10" s="335"/>
      <c r="D10" s="333"/>
      <c r="E10" s="147" t="s">
        <v>101</v>
      </c>
      <c r="F10" s="145">
        <v>1</v>
      </c>
      <c r="G10" s="148" t="s">
        <v>707</v>
      </c>
      <c r="H10" s="143" t="s">
        <v>709</v>
      </c>
      <c r="I10" s="146">
        <v>43101</v>
      </c>
      <c r="J10" s="16">
        <v>43465</v>
      </c>
      <c r="K10" s="142">
        <v>0.25</v>
      </c>
      <c r="L10" s="142">
        <v>0.5</v>
      </c>
      <c r="M10" s="142">
        <v>0.75</v>
      </c>
      <c r="N10" s="22">
        <v>1</v>
      </c>
      <c r="O10" s="22"/>
      <c r="P10" s="165"/>
      <c r="Q10" s="142">
        <v>0.5</v>
      </c>
      <c r="R10" s="170" t="s">
        <v>827</v>
      </c>
      <c r="S10" s="22">
        <v>0.75</v>
      </c>
      <c r="T10" s="174" t="s">
        <v>869</v>
      </c>
      <c r="U10" s="22">
        <v>1</v>
      </c>
      <c r="V10" s="121" t="s">
        <v>869</v>
      </c>
      <c r="W10" s="211"/>
    </row>
    <row r="11" spans="1:23" ht="101.25" customHeight="1">
      <c r="A11" s="257"/>
      <c r="B11" s="256"/>
      <c r="C11" s="20" t="s">
        <v>167</v>
      </c>
      <c r="D11" s="144">
        <v>0.2</v>
      </c>
      <c r="E11" s="147" t="s">
        <v>101</v>
      </c>
      <c r="F11" s="145">
        <v>1</v>
      </c>
      <c r="G11" s="148" t="s">
        <v>98</v>
      </c>
      <c r="H11" s="143" t="s">
        <v>710</v>
      </c>
      <c r="I11" s="146">
        <v>43101</v>
      </c>
      <c r="J11" s="16">
        <v>43465</v>
      </c>
      <c r="K11" s="142">
        <v>0.25</v>
      </c>
      <c r="L11" s="142">
        <v>0.5</v>
      </c>
      <c r="M11" s="142">
        <v>0.75</v>
      </c>
      <c r="N11" s="22">
        <v>1</v>
      </c>
      <c r="O11" s="22"/>
      <c r="P11" s="165"/>
      <c r="Q11" s="183">
        <v>0.24</v>
      </c>
      <c r="R11" s="182" t="s">
        <v>779</v>
      </c>
      <c r="S11" s="168">
        <v>0.74</v>
      </c>
      <c r="T11" s="222" t="s">
        <v>870</v>
      </c>
      <c r="U11" s="183">
        <v>0.97</v>
      </c>
      <c r="V11" s="178" t="s">
        <v>882</v>
      </c>
      <c r="W11" s="211"/>
    </row>
    <row r="12" spans="1:23" ht="113.25" customHeight="1">
      <c r="A12" s="257"/>
      <c r="B12" s="256"/>
      <c r="C12" s="20" t="s">
        <v>168</v>
      </c>
      <c r="D12" s="144">
        <v>0.2</v>
      </c>
      <c r="E12" s="147" t="s">
        <v>101</v>
      </c>
      <c r="F12" s="145">
        <v>1</v>
      </c>
      <c r="G12" s="148" t="s">
        <v>712</v>
      </c>
      <c r="H12" s="143" t="s">
        <v>711</v>
      </c>
      <c r="I12" s="146">
        <v>43101</v>
      </c>
      <c r="J12" s="16">
        <v>43465</v>
      </c>
      <c r="K12" s="142">
        <v>0.25</v>
      </c>
      <c r="L12" s="142">
        <v>0.5</v>
      </c>
      <c r="M12" s="142">
        <v>0.75</v>
      </c>
      <c r="N12" s="22">
        <v>1</v>
      </c>
      <c r="O12" s="183">
        <v>0</v>
      </c>
      <c r="P12" s="182"/>
      <c r="Q12" s="168">
        <v>0.62</v>
      </c>
      <c r="R12" s="222" t="s">
        <v>825</v>
      </c>
      <c r="S12" s="22">
        <v>0.73</v>
      </c>
      <c r="T12" s="173" t="s">
        <v>871</v>
      </c>
      <c r="U12" s="183">
        <v>1</v>
      </c>
      <c r="V12" s="173" t="s">
        <v>883</v>
      </c>
      <c r="W12" s="211"/>
    </row>
  </sheetData>
  <customSheetViews>
    <customSheetView guid="{B402B862-D6AF-46F4-9BE9-DFC2BCC34D41}" scale="70" hiddenColumns="1">
      <selection activeCell="S6" sqref="S6:T6"/>
      <pageMargins left="0.7" right="0.7" top="0.75" bottom="0.75" header="0.3" footer="0.3"/>
      <pageSetup orientation="portrait" horizontalDpi="4294967294" verticalDpi="4294967294" r:id="rId1"/>
    </customSheetView>
    <customSheetView guid="{6C4A8B00-6425-4A3D-805A-72E6E5787537}" scale="70" hiddenColumns="1">
      <selection activeCell="S6" sqref="S6:T7"/>
      <pageMargins left="0.7" right="0.7" top="0.75" bottom="0.75" header="0.3" footer="0.3"/>
      <pageSetup orientation="portrait" horizontalDpi="4294967294" verticalDpi="4294967294" r:id="rId2"/>
    </customSheetView>
    <customSheetView guid="{7DC20472-41A2-4228-BA17-DBC95DDF95CC}" scale="70" hiddenColumns="1">
      <selection activeCell="S6" sqref="S6:T6"/>
      <pageMargins left="0.7" right="0.7" top="0.75" bottom="0.75" header="0.3" footer="0.3"/>
      <pageSetup orientation="portrait" horizontalDpi="4294967294" verticalDpi="4294967294" r:id="rId3"/>
    </customSheetView>
    <customSheetView guid="{502EA425-00D5-4186-BCC0-E7ED7EAF3F06}" scale="70" hiddenColumns="1">
      <selection activeCell="S6" sqref="S6:T7"/>
      <pageMargins left="0.7" right="0.7" top="0.75" bottom="0.75" header="0.3" footer="0.3"/>
      <pageSetup orientation="portrait" horizontalDpi="4294967294" verticalDpi="4294967294" r:id="rId4"/>
    </customSheetView>
    <customSheetView guid="{B0E1F95B-AE72-4F5B-8867-2ABBD5147508}" scale="70" hiddenColumns="1">
      <selection activeCell="C1" sqref="C1"/>
      <pageMargins left="0.7" right="0.7" top="0.75" bottom="0.75" header="0.3" footer="0.3"/>
      <pageSetup orientation="portrait" horizontalDpi="4294967294" verticalDpi="4294967294" r:id="rId5"/>
    </customSheetView>
    <customSheetView guid="{4D4DA5C4-87D7-4507-9A3A-E85A102C28F3}" scale="70" showAutoFilter="1" hiddenColumns="1" topLeftCell="K1">
      <selection activeCell="U11" sqref="U11"/>
      <pageMargins left="0.7" right="0.7" top="0.75" bottom="0.75" header="0.3" footer="0.3"/>
      <pageSetup orientation="portrait" horizontalDpi="4294967294" verticalDpi="4294967294" r:id="rId6"/>
      <autoFilter ref="A7:W12" xr:uid="{00000000-0000-0000-0000-000000000000}"/>
    </customSheetView>
  </customSheetViews>
  <mergeCells count="22">
    <mergeCell ref="D9:D10"/>
    <mergeCell ref="A8:A12"/>
    <mergeCell ref="B8:B12"/>
    <mergeCell ref="A5:A7"/>
    <mergeCell ref="B5:B7"/>
    <mergeCell ref="C5:C7"/>
    <mergeCell ref="C9:C10"/>
    <mergeCell ref="A4:V4"/>
    <mergeCell ref="K5:N5"/>
    <mergeCell ref="I6:I7"/>
    <mergeCell ref="J6:J7"/>
    <mergeCell ref="D5:D7"/>
    <mergeCell ref="E5:E7"/>
    <mergeCell ref="F5:F7"/>
    <mergeCell ref="G5:G7"/>
    <mergeCell ref="I5:J5"/>
    <mergeCell ref="H5:H7"/>
    <mergeCell ref="O5:V5"/>
    <mergeCell ref="O6:P6"/>
    <mergeCell ref="Q6:R6"/>
    <mergeCell ref="S6:T6"/>
    <mergeCell ref="U6:V6"/>
  </mergeCells>
  <pageMargins left="0.7" right="0.7" top="0.75" bottom="0.75" header="0.3" footer="0.3"/>
  <pageSetup orientation="portrait" horizontalDpi="4294967294" verticalDpi="4294967294" r:id="rId7"/>
  <drawing r:id="rId8"/>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Categorías!$A$3:$A$9</xm:f>
          </x14:formula1>
          <xm:sqref>A8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dimension ref="A1:O40"/>
  <sheetViews>
    <sheetView zoomScale="90" zoomScaleNormal="90" workbookViewId="0">
      <selection activeCell="B3" sqref="B3:B6"/>
    </sheetView>
  </sheetViews>
  <sheetFormatPr baseColWidth="10" defaultColWidth="10.7109375" defaultRowHeight="12.75"/>
  <cols>
    <col min="3" max="3" width="16.42578125" customWidth="1"/>
  </cols>
  <sheetData>
    <row r="1" spans="1:15" ht="12.75" customHeight="1">
      <c r="A1" s="340" t="s">
        <v>13</v>
      </c>
      <c r="B1" s="339" t="s">
        <v>5</v>
      </c>
      <c r="C1" s="340" t="s">
        <v>14</v>
      </c>
      <c r="D1" s="340" t="s">
        <v>12</v>
      </c>
      <c r="E1" s="340" t="s">
        <v>17</v>
      </c>
      <c r="F1" s="340" t="s">
        <v>15</v>
      </c>
      <c r="G1" s="340" t="s">
        <v>11</v>
      </c>
      <c r="H1" s="339" t="s">
        <v>10</v>
      </c>
      <c r="I1" s="336" t="s">
        <v>2</v>
      </c>
      <c r="J1" s="338"/>
      <c r="K1" s="336" t="s">
        <v>3</v>
      </c>
      <c r="L1" s="337"/>
      <c r="M1" s="337"/>
      <c r="N1" s="337"/>
      <c r="O1" s="338"/>
    </row>
    <row r="2" spans="1:15" ht="90">
      <c r="A2" s="341"/>
      <c r="B2" s="339"/>
      <c r="C2" s="341"/>
      <c r="D2" s="341"/>
      <c r="E2" s="341"/>
      <c r="F2" s="341"/>
      <c r="G2" s="341"/>
      <c r="H2" s="339"/>
      <c r="I2" s="3" t="s">
        <v>0</v>
      </c>
      <c r="J2" s="3" t="s">
        <v>1</v>
      </c>
      <c r="K2" s="1" t="s">
        <v>7</v>
      </c>
      <c r="L2" s="1" t="s">
        <v>8</v>
      </c>
      <c r="M2" s="2" t="s">
        <v>6</v>
      </c>
      <c r="N2" s="1" t="s">
        <v>9</v>
      </c>
      <c r="O2" s="3" t="s">
        <v>4</v>
      </c>
    </row>
    <row r="3" spans="1:15" ht="12.75" customHeight="1">
      <c r="A3" s="7" t="s">
        <v>16</v>
      </c>
      <c r="B3" t="s">
        <v>18</v>
      </c>
      <c r="M3" s="4" t="s">
        <v>57</v>
      </c>
    </row>
    <row r="4" spans="1:15" ht="12.75" customHeight="1">
      <c r="A4" s="7" t="s">
        <v>58</v>
      </c>
      <c r="B4" t="s">
        <v>19</v>
      </c>
      <c r="M4" s="5" t="s">
        <v>21</v>
      </c>
    </row>
    <row r="5" spans="1:15" ht="12.75" customHeight="1">
      <c r="A5" s="7" t="s">
        <v>59</v>
      </c>
      <c r="B5" t="s">
        <v>20</v>
      </c>
      <c r="M5" s="6" t="s">
        <v>22</v>
      </c>
    </row>
    <row r="6" spans="1:15" ht="12.75" customHeight="1">
      <c r="A6" s="7" t="s">
        <v>60</v>
      </c>
      <c r="B6" t="s">
        <v>73</v>
      </c>
      <c r="M6" s="5" t="s">
        <v>23</v>
      </c>
    </row>
    <row r="7" spans="1:15" ht="12.75" customHeight="1">
      <c r="A7" s="7" t="s">
        <v>61</v>
      </c>
      <c r="M7" s="6" t="s">
        <v>24</v>
      </c>
    </row>
    <row r="8" spans="1:15" ht="12.75" customHeight="1">
      <c r="A8" s="7" t="s">
        <v>62</v>
      </c>
      <c r="M8" s="5" t="s">
        <v>25</v>
      </c>
    </row>
    <row r="9" spans="1:15" ht="12.75" customHeight="1">
      <c r="A9" s="7" t="s">
        <v>63</v>
      </c>
      <c r="M9" s="6" t="s">
        <v>26</v>
      </c>
    </row>
    <row r="10" spans="1:15" ht="12.75" customHeight="1">
      <c r="M10" s="5" t="s">
        <v>27</v>
      </c>
    </row>
    <row r="11" spans="1:15" ht="12.75" customHeight="1">
      <c r="M11" s="6" t="s">
        <v>28</v>
      </c>
    </row>
    <row r="12" spans="1:15" ht="12.75" customHeight="1">
      <c r="M12" s="5" t="s">
        <v>29</v>
      </c>
    </row>
    <row r="13" spans="1:15" ht="12.75" customHeight="1">
      <c r="M13" s="6" t="s">
        <v>30</v>
      </c>
    </row>
    <row r="14" spans="1:15" ht="12.75" customHeight="1">
      <c r="M14" s="5" t="s">
        <v>31</v>
      </c>
    </row>
    <row r="15" spans="1:15" ht="12.75" customHeight="1">
      <c r="M15" s="6" t="s">
        <v>32</v>
      </c>
    </row>
    <row r="16" spans="1:15" ht="12.75" customHeight="1">
      <c r="M16" s="5" t="s">
        <v>33</v>
      </c>
    </row>
    <row r="17" spans="13:13" ht="12.75" customHeight="1">
      <c r="M17" s="6" t="s">
        <v>34</v>
      </c>
    </row>
    <row r="18" spans="13:13" ht="12.75" customHeight="1">
      <c r="M18" s="6" t="s">
        <v>35</v>
      </c>
    </row>
    <row r="19" spans="13:13" ht="12.75" customHeight="1">
      <c r="M19" s="5" t="s">
        <v>36</v>
      </c>
    </row>
    <row r="20" spans="13:13" ht="12.75" customHeight="1">
      <c r="M20" s="6" t="s">
        <v>37</v>
      </c>
    </row>
    <row r="21" spans="13:13" ht="12.75" customHeight="1">
      <c r="M21" s="5" t="s">
        <v>38</v>
      </c>
    </row>
    <row r="22" spans="13:13" ht="12.75" customHeight="1">
      <c r="M22" s="6" t="s">
        <v>39</v>
      </c>
    </row>
    <row r="23" spans="13:13" ht="12.75" customHeight="1">
      <c r="M23" s="5" t="s">
        <v>40</v>
      </c>
    </row>
    <row r="24" spans="13:13" ht="12.75" customHeight="1">
      <c r="M24" s="6" t="s">
        <v>41</v>
      </c>
    </row>
    <row r="25" spans="13:13" ht="12.75" customHeight="1">
      <c r="M25" s="5" t="s">
        <v>42</v>
      </c>
    </row>
    <row r="26" spans="13:13" ht="12.75" customHeight="1">
      <c r="M26" s="6" t="s">
        <v>43</v>
      </c>
    </row>
    <row r="27" spans="13:13" ht="12.75" customHeight="1">
      <c r="M27" s="5" t="s">
        <v>44</v>
      </c>
    </row>
    <row r="28" spans="13:13" ht="12.75" customHeight="1">
      <c r="M28" s="6" t="s">
        <v>45</v>
      </c>
    </row>
    <row r="29" spans="13:13" ht="12.75" customHeight="1">
      <c r="M29" s="5" t="s">
        <v>46</v>
      </c>
    </row>
    <row r="30" spans="13:13" ht="12.75" customHeight="1">
      <c r="M30" s="5" t="s">
        <v>47</v>
      </c>
    </row>
    <row r="31" spans="13:13" ht="12.75" customHeight="1">
      <c r="M31" s="6" t="s">
        <v>48</v>
      </c>
    </row>
    <row r="32" spans="13:13" ht="12.75" customHeight="1">
      <c r="M32" s="5" t="s">
        <v>49</v>
      </c>
    </row>
    <row r="33" spans="13:13" ht="12.75" customHeight="1">
      <c r="M33" s="6" t="s">
        <v>50</v>
      </c>
    </row>
    <row r="34" spans="13:13" ht="12.75" customHeight="1">
      <c r="M34" s="5" t="s">
        <v>51</v>
      </c>
    </row>
    <row r="35" spans="13:13" ht="12.75" customHeight="1">
      <c r="M35" s="6" t="s">
        <v>52</v>
      </c>
    </row>
    <row r="36" spans="13:13" ht="12.75" customHeight="1">
      <c r="M36" s="5" t="s">
        <v>53</v>
      </c>
    </row>
    <row r="37" spans="13:13" ht="12.75" customHeight="1">
      <c r="M37" s="6" t="s">
        <v>54</v>
      </c>
    </row>
    <row r="38" spans="13:13" ht="12.75" customHeight="1">
      <c r="M38" s="5" t="s">
        <v>55</v>
      </c>
    </row>
    <row r="39" spans="13:13" ht="12.75" customHeight="1">
      <c r="M39" s="6" t="s">
        <v>56</v>
      </c>
    </row>
    <row r="40" spans="13:13" ht="12.75" customHeight="1"/>
  </sheetData>
  <customSheetViews>
    <customSheetView guid="{B402B862-D6AF-46F4-9BE9-DFC2BCC34D41}" scale="90" state="hidden">
      <selection activeCell="B3" sqref="B3:B6"/>
      <pageMargins left="0.7" right="0.7" top="0.75" bottom="0.75" header="0.3" footer="0.3"/>
      <pageSetup paperSize="9" orientation="portrait" r:id="rId1"/>
    </customSheetView>
    <customSheetView guid="{6C4A8B00-6425-4A3D-805A-72E6E5787537}" scale="90" state="hidden">
      <selection activeCell="B3" sqref="B3:B6"/>
      <pageMargins left="0.7" right="0.7" top="0.75" bottom="0.75" header="0.3" footer="0.3"/>
      <pageSetup paperSize="9" orientation="portrait" r:id="rId2"/>
    </customSheetView>
    <customSheetView guid="{7DC20472-41A2-4228-BA17-DBC95DDF95CC}" scale="90" state="hidden">
      <selection activeCell="B3" sqref="B3:B6"/>
      <pageMargins left="0.7" right="0.7" top="0.75" bottom="0.75" header="0.3" footer="0.3"/>
      <pageSetup paperSize="9" orientation="portrait" r:id="rId3"/>
    </customSheetView>
    <customSheetView guid="{502EA425-00D5-4186-BCC0-E7ED7EAF3F06}" scale="90" state="hidden">
      <selection activeCell="B3" sqref="B3:B6"/>
      <pageMargins left="0.7" right="0.7" top="0.75" bottom="0.75" header="0.3" footer="0.3"/>
      <pageSetup paperSize="9" orientation="portrait" r:id="rId4"/>
    </customSheetView>
    <customSheetView guid="{B0E1F95B-AE72-4F5B-8867-2ABBD5147508}" scale="90" state="hidden">
      <selection activeCell="B3" sqref="B3:B6"/>
      <pageMargins left="0.7" right="0.7" top="0.75" bottom="0.75" header="0.3" footer="0.3"/>
      <pageSetup paperSize="9" orientation="portrait" r:id="rId5"/>
    </customSheetView>
    <customSheetView guid="{4D4DA5C4-87D7-4507-9A3A-E85A102C28F3}" scale="90" state="hidden">
      <selection activeCell="B3" sqref="B3:B6"/>
      <pageMargins left="0.7" right="0.7" top="0.75" bottom="0.75" header="0.3" footer="0.3"/>
      <pageSetup paperSize="9" orientation="portrait" r:id="rId6"/>
    </customSheetView>
  </customSheetViews>
  <mergeCells count="10">
    <mergeCell ref="K1:O1"/>
    <mergeCell ref="B1:B2"/>
    <mergeCell ref="C1:C2"/>
    <mergeCell ref="D1:D2"/>
    <mergeCell ref="A1:A2"/>
    <mergeCell ref="E1:E2"/>
    <mergeCell ref="F1:F2"/>
    <mergeCell ref="G1:G2"/>
    <mergeCell ref="H1:H2"/>
    <mergeCell ref="I1:J1"/>
  </mergeCells>
  <pageMargins left="0.7" right="0.7" top="0.75" bottom="0.75" header="0.3" footer="0.3"/>
  <pageSetup paperSize="9" orientation="portrait"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igencia xmlns="bbb1532b-ab18-4e7b-be3e-fa8e2303545f">Vigente</Vigencia>
    <Area_x0020_responsable xmlns="bbb1532b-ab18-4e7b-be3e-fa8e2303545f" xsi:nil="true"/>
    <Fecha_x0020_de_x0020_emisi_x00f3_n_x0020_inicial xmlns="bbb1532b-ab18-4e7b-be3e-fa8e2303545f" xsi:nil="true"/>
    <Estado xmlns="bbb1532b-ab18-4e7b-be3e-fa8e2303545f">Borrador</Estado>
    <Responsable xmlns="bbb1532b-ab18-4e7b-be3e-fa8e2303545f">Ministro</Responsable>
    <Codigo xmlns="bbb1532b-ab18-4e7b-be3e-fa8e2303545f" xsi:nil="true"/>
    <Fecha_x0020_de_x0020_emisi_x00f3_n_x0020_versi_x00f3_n_x0020_vigente xmlns="bbb1532b-ab18-4e7b-be3e-fa8e2303545f" xsi:nil="true"/>
    <Areas_x0020_que_x0020_participan xmlns="bbb1532b-ab18-4e7b-be3e-fa8e2303545f">Todas</Areas_x0020_que_x0020_participa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AA505EA9B55904BA2DA621A3ACCADB5" ma:contentTypeVersion="8" ma:contentTypeDescription="Crear nuevo documento." ma:contentTypeScope="" ma:versionID="39f305984f15cb6c21a9a1d66471c981">
  <xsd:schema xmlns:xsd="http://www.w3.org/2001/XMLSchema" xmlns:p="http://schemas.microsoft.com/office/2006/metadata/properties" xmlns:ns1="bbb1532b-ab18-4e7b-be3e-fa8e2303545f" targetNamespace="http://schemas.microsoft.com/office/2006/metadata/properties" ma:root="true" ma:fieldsID="99e6daded1200a9049ade193328c3f22" ns1:_="">
    <xsd:import namespace="bbb1532b-ab18-4e7b-be3e-fa8e2303545f"/>
    <xsd:element name="properties">
      <xsd:complexType>
        <xsd:sequence>
          <xsd:element name="documentManagement">
            <xsd:complexType>
              <xsd:all>
                <xsd:element ref="ns1:Codigo" minOccurs="0"/>
                <xsd:element ref="ns1:Estado" minOccurs="0"/>
                <xsd:element ref="ns1:Area_x0020_responsable" minOccurs="0"/>
                <xsd:element ref="ns1:Responsable" minOccurs="0"/>
                <xsd:element ref="ns1:Areas_x0020_que_x0020_participan" minOccurs="0"/>
                <xsd:element ref="ns1:Fecha_x0020_de_x0020_emisi_x00f3_n_x0020_inicial" minOccurs="0"/>
                <xsd:element ref="ns1:Fecha_x0020_de_x0020_emisi_x00f3_n_x0020_versi_x00f3_n_x0020_vigente" minOccurs="0"/>
                <xsd:element ref="ns1:Vigencia" minOccurs="0"/>
              </xsd:all>
            </xsd:complexType>
          </xsd:element>
        </xsd:sequence>
      </xsd:complexType>
    </xsd:element>
  </xsd:schema>
  <xsd:schema xmlns:xsd="http://www.w3.org/2001/XMLSchema" xmlns:dms="http://schemas.microsoft.com/office/2006/documentManagement/types" targetNamespace="bbb1532b-ab18-4e7b-be3e-fa8e2303545f" elementFormDefault="qualified">
    <xsd:import namespace="http://schemas.microsoft.com/office/2006/documentManagement/types"/>
    <xsd:element name="Codigo" ma:index="0" nillable="true" ma:displayName="Nombre Documento" ma:default="" ma:internalName="Codigo">
      <xsd:simpleType>
        <xsd:restriction base="dms:Text">
          <xsd:maxLength value="255"/>
        </xsd:restriction>
      </xsd:simpleType>
    </xsd:element>
    <xsd:element name="Estado" ma:index="9" nillable="true" ma:displayName="Estado" ma:default="Borrador" ma:format="Dropdown" ma:internalName="Estado">
      <xsd:simpleType>
        <xsd:restriction base="dms:Choice">
          <xsd:enumeration value="Borrador"/>
          <xsd:enumeration value="Listo para revisar"/>
          <xsd:enumeration value="Aprobado"/>
        </xsd:restriction>
      </xsd:simpleType>
    </xsd:element>
    <xsd:element name="Area_x0020_responsable" ma:index="10" nillable="true" ma:displayName="Area responsable" ma:list="{61e75992-e91a-44ac-aee5-7906d7b8c476}" ma:internalName="Area_x0020_responsable" ma:showField="Title">
      <xsd:simpleType>
        <xsd:restriction base="dms:Lookup"/>
      </xsd:simpleType>
    </xsd:element>
    <xsd:element name="Responsable" ma:index="11" nillable="true" ma:displayName="Responsable" ma:default="Ministro" ma:format="Dropdown" ma:internalName="Responsable">
      <xsd:simpleType>
        <xsd:restriction base="dms:Choice">
          <xsd:enumeration value="Ministro"/>
          <xsd:enumeration value="Vice Ministro"/>
          <xsd:enumeration value="Director"/>
          <xsd:enumeration value="Jefe de Oficina"/>
          <xsd:enumeration value="Subdirector"/>
          <xsd:enumeration value="Asesor"/>
          <xsd:enumeration value="Profesional especializado"/>
          <xsd:enumeration value="Profesional"/>
          <xsd:enumeration value="Tecnico"/>
          <xsd:enumeration value="Técnico asistencial"/>
        </xsd:restriction>
      </xsd:simpleType>
    </xsd:element>
    <xsd:element name="Areas_x0020_que_x0020_participan" ma:index="12" nillable="true" ma:displayName="Areas que participan" ma:default="Todas" ma:format="Dropdown" ma:internalName="Areas_x0020_que_x0020_participan">
      <xsd:simpleType>
        <xsd:restriction base="dms:Choice">
          <xsd:enumeration value="Todas"/>
          <xsd:enumeration value="Atención al Ciudadano"/>
          <xsd:enumeration value="Grupo de Contabilidad"/>
          <xsd:enumeration value="Contraloría General"/>
          <xsd:enumeration value="Despacho Ministro"/>
          <xsd:enumeration value="Despacho Viceministro"/>
          <xsd:enumeration value="Dirección de Calidad para la Educación Preescolar B y M"/>
          <xsd:enumeration value="Dirección de Calidad para la Educación Superior"/>
          <xsd:enumeration value="Dirección de Descentralización"/>
          <xsd:enumeration value="Dirección de Fomento de la Educación Superior"/>
          <xsd:enumeration value="Dirección de Cobertura y Equidad"/>
          <xsd:enumeration value="Modernización"/>
          <xsd:enumeration value="Oficina Asesora de Comunicaciones"/>
          <xsd:enumeration value="Oficina Asesora de Planeación y finanzas"/>
          <xsd:enumeration value="Oficina Asesora Jurídica"/>
          <xsd:enumeration value="Oficina de Control Interno"/>
          <xsd:enumeration value="Oficina de Cooperación y Asuntos Internacionales"/>
          <xsd:enumeration value="Oficina de Tecnología"/>
          <xsd:enumeration value="Oficina de Innovación Educativa con uso de Nuevas Tecnologías"/>
          <xsd:enumeration value="PNSE"/>
          <xsd:enumeration value="Saneamiento Contable"/>
          <xsd:enumeration value="Secretaría General"/>
          <xsd:enumeration value="Secretaría Privada"/>
          <xsd:enumeration value="Subdirección de Apoyo a la gestión de las IES"/>
          <xsd:enumeration value="Subdirección de Aseguramiento de Calidad"/>
          <xsd:enumeration value="Subdirección de Estándares y Evaluación"/>
          <xsd:enumeration value="Subdirección de Acceso"/>
          <xsd:enumeration value="Subdirección de Desarrollo Organizacional"/>
          <xsd:enumeration value="Subdirección de Desarrollo Sectorial"/>
          <xsd:enumeration value="Subdirección de Talento Humano"/>
          <xsd:enumeration value="Subdirección de Articulación Educativa e Intersectorial"/>
          <xsd:enumeration value="Subdirección de Fortalecimiento a las SE"/>
          <xsd:enumeration value="Subdirección de Contratación y Gestión Administrativa"/>
          <xsd:enumeration value="Subdirección de Gestión Financiera"/>
          <xsd:enumeration value="Subdirección de Mejoramiento"/>
          <xsd:enumeration value="Subdirección de Permanencia"/>
          <xsd:enumeration value="Subdirección de Monitoreo y Control"/>
          <xsd:enumeration value="Subdirección de Inspección y Vigilancia"/>
          <xsd:enumeration value="Subdirección de Recursos Humanos Sector Educación"/>
          <xsd:enumeration value="Grupo de Tesorería"/>
          <xsd:enumeration value="Viceministerio de Educación Básica"/>
          <xsd:enumeration value="Viceministerio de Educación Superior"/>
          <xsd:enumeration value="CNA"/>
          <xsd:enumeration value="CONACES"/>
        </xsd:restriction>
      </xsd:simpleType>
    </xsd:element>
    <xsd:element name="Fecha_x0020_de_x0020_emisi_x00f3_n_x0020_inicial" ma:index="13" nillable="true" ma:displayName="Fecha de emisión inicial" ma:format="DateOnly" ma:internalName="Fecha_x0020_de_x0020_emisi_x00f3_n_x0020_inicial">
      <xsd:simpleType>
        <xsd:restriction base="dms:DateTime"/>
      </xsd:simpleType>
    </xsd:element>
    <xsd:element name="Fecha_x0020_de_x0020_emisi_x00f3_n_x0020_versi_x00f3_n_x0020_vigente" ma:index="14" nillable="true" ma:displayName="Fecha de emisión versión vigente" ma:format="DateOnly" ma:internalName="Fecha_x0020_de_x0020_emisi_x00f3_n_x0020_versi_x00f3_n_x0020_vigente">
      <xsd:simpleType>
        <xsd:restriction base="dms:DateTime"/>
      </xsd:simpleType>
    </xsd:element>
    <xsd:element name="Vigencia" ma:index="15" nillable="true" ma:displayName="Vigencia" ma:default="Vigente" ma:format="Dropdown" ma:internalName="Vigencia">
      <xsd:simpleType>
        <xsd:restriction base="dms:Choice">
          <xsd:enumeration value="Vigente"/>
          <xsd:enumeration value="Obsolet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ma:readOnly="true"/>
        <xsd:element ref="dc:title" minOccurs="0"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92F8411-93EC-4201-A614-F2C25C7AFA34}">
  <ds:schemaRefs>
    <ds:schemaRef ds:uri="http://schemas.microsoft.com/office/2006/metadata/properties"/>
    <ds:schemaRef ds:uri="http://purl.org/dc/dcmitype/"/>
    <ds:schemaRef ds:uri="bbb1532b-ab18-4e7b-be3e-fa8e2303545f"/>
    <ds:schemaRef ds:uri="http://www.w3.org/XML/1998/namespace"/>
    <ds:schemaRef ds:uri="http://purl.org/dc/elements/1.1/"/>
    <ds:schemaRef ds:uri="http://schemas.microsoft.com/office/2006/documentManagement/type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168EC93F-96BC-4E96-B8A1-AAD8EA1E2B41}">
  <ds:schemaRefs>
    <ds:schemaRef ds:uri="http://schemas.microsoft.com/sharepoint/v3/contenttype/forms"/>
  </ds:schemaRefs>
</ds:datastoreItem>
</file>

<file path=customXml/itemProps3.xml><?xml version="1.0" encoding="utf-8"?>
<ds:datastoreItem xmlns:ds="http://schemas.openxmlformats.org/officeDocument/2006/customXml" ds:itemID="{46F8724F-3453-4DED-9E14-33DA62744998}">
  <ds:schemaRefs>
    <ds:schemaRef ds:uri="http://schemas.microsoft.com/office/2006/metadata/contentType"/>
    <ds:schemaRef ds:uri="http://schemas.microsoft.com/office/2006/metadata/properties/metaAttributes"/>
    <ds:schemaRef ds:uri="http://www.w3.org/2000/xmlns/"/>
    <ds:schemaRef ds:uri="http://www.w3.org/2001/XMLSchema"/>
    <ds:schemaRef ds:uri="bbb1532b-ab18-4e7b-be3e-fa8e2303545f"/>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TALENTO HUMANO</vt:lpstr>
      <vt:lpstr>DIRECCIONAMIENTO ESTRATEGICO</vt:lpstr>
      <vt:lpstr>VALORES PARA RESULTADOS</vt:lpstr>
      <vt:lpstr>EVALUACIÓN DE RESULTADOS</vt:lpstr>
      <vt:lpstr>INFORMACIÓN Y COMUNICACIÓN</vt:lpstr>
      <vt:lpstr>GESTIÓN DEL CONOCIMIENTO</vt:lpstr>
      <vt:lpstr>CONTROL INTERNO</vt:lpstr>
      <vt:lpstr>Categorías</vt:lpstr>
    </vt:vector>
  </TitlesOfParts>
  <Company>Camara de comercio de cartagena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apina</dc:creator>
  <cp:lastModifiedBy>Orlando Castillo Leon</cp:lastModifiedBy>
  <cp:lastPrinted>2017-10-26T15:22:21Z</cp:lastPrinted>
  <dcterms:created xsi:type="dcterms:W3CDTF">2008-08-05T17:06:18Z</dcterms:created>
  <dcterms:modified xsi:type="dcterms:W3CDTF">2019-01-17T22:27:12Z</dcterms:modified>
</cp:coreProperties>
</file>