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riana Guerrero\Documents\2018\Talento Humano\"/>
    </mc:Choice>
  </mc:AlternateContent>
  <bookViews>
    <workbookView xWindow="0" yWindow="0" windowWidth="20490" windowHeight="7755"/>
  </bookViews>
  <sheets>
    <sheet name="CONSOLIDADO EVD (2)" sheetId="11" r:id="rId1"/>
    <sheet name="EVALUACION POR DEPENDENCIAS" sheetId="7" r:id="rId2"/>
    <sheet name="GRAF. CARGOS (2)" sheetId="10" r:id="rId3"/>
    <sheet name="CONTROL INTERNO" sheetId="6" r:id="rId4"/>
  </sheets>
  <definedNames>
    <definedName name="_xlnm._FilterDatabase" localSheetId="2" hidden="1">'GRAF. CARGOS (2)'!$C$7:$D$8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0" l="1"/>
  <c r="D23" i="10" l="1"/>
  <c r="D54" i="10"/>
  <c r="D10" i="10" l="1"/>
  <c r="D9" i="10" l="1"/>
  <c r="D14" i="10" s="1"/>
  <c r="B11" i="7"/>
  <c r="F38" i="11"/>
  <c r="C11" i="7" s="1"/>
  <c r="C8" i="7"/>
  <c r="B10" i="7"/>
  <c r="F30" i="11"/>
  <c r="C10" i="7" s="1"/>
  <c r="F17" i="11"/>
  <c r="C9" i="7" s="1"/>
  <c r="F10" i="11"/>
  <c r="G26" i="6" l="1"/>
</calcChain>
</file>

<file path=xl/sharedStrings.xml><?xml version="1.0" encoding="utf-8"?>
<sst xmlns="http://schemas.openxmlformats.org/spreadsheetml/2006/main" count="194" uniqueCount="69">
  <si>
    <t>SI</t>
  </si>
  <si>
    <t>NO</t>
  </si>
  <si>
    <t>DEPENDENCIA</t>
  </si>
  <si>
    <t>GESTION EDUCATIVA</t>
  </si>
  <si>
    <t>PROMOCION Y DESARROLLO</t>
  </si>
  <si>
    <t>SECRETARIA GENERAL</t>
  </si>
  <si>
    <t>RESPONSABLE: LILI PORTILLA</t>
  </si>
  <si>
    <t>CARGO</t>
  </si>
  <si>
    <t>PROFESIONAL ESPECIALIZADO -14</t>
  </si>
  <si>
    <t>PROFESIONAL UNIVERSITARIO-10</t>
  </si>
  <si>
    <t>PROFESIONAL UNIVERSITARIO- 08</t>
  </si>
  <si>
    <t>PROFESIONAL ESPECIALZIADO -14</t>
  </si>
  <si>
    <t xml:space="preserve">SITUACION </t>
  </si>
  <si>
    <t>ADMINISTRATIVA</t>
  </si>
  <si>
    <t>ENCARGO</t>
  </si>
  <si>
    <t>TITULAR</t>
  </si>
  <si>
    <t>PROFESIONAL ESPECIALIZADO-13</t>
  </si>
  <si>
    <t>PROFESIONAL UNIVERSITARIO-08</t>
  </si>
  <si>
    <t>TECNICO OPERATIVO-09</t>
  </si>
  <si>
    <t>AUXILIAR ADMINISTRATIVO-13</t>
  </si>
  <si>
    <t>TECNICO ADMINISTRATIVO-11</t>
  </si>
  <si>
    <t>AUXILIAR ADMINISTRATIVO-14</t>
  </si>
  <si>
    <t>AUXILIAR ADMINISTRATIVO-12</t>
  </si>
  <si>
    <t>AUX. SERVICIOS GENERALES- 07</t>
  </si>
  <si>
    <t>LIBRE NOMBRAMIENTO</t>
  </si>
  <si>
    <t>PROFESIONAL UNIVERSITARIO-06</t>
  </si>
  <si>
    <t>DIRECCION GENERAL</t>
  </si>
  <si>
    <t>SECRETARIA EJECUTIVA</t>
  </si>
  <si>
    <t>CONDUCTOR</t>
  </si>
  <si>
    <t>ASESOR</t>
  </si>
  <si>
    <t>CALIFICACION</t>
  </si>
  <si>
    <t>Elaborado: LUZ MILA NIÑO HERNANDEZ- PROF. ESP. 13</t>
  </si>
  <si>
    <t>NIVEL</t>
  </si>
  <si>
    <t>SOBRESALIENTE</t>
  </si>
  <si>
    <t>RESPONSABLE: PABLO ORDOÑEZ</t>
  </si>
  <si>
    <t>RESPONSABLE: OLGA MARCELA CUBIDES</t>
  </si>
  <si>
    <t>TOTAL EVALUACION GESTION EDUCATIVA</t>
  </si>
  <si>
    <t>TOTAL EVALUACION PROMOCION  Y DESARROLLO</t>
  </si>
  <si>
    <t>DEPENDENCIAS</t>
  </si>
  <si>
    <t>PROMEDIO CALIFICACION  CARGO  ASISTENCIAL</t>
  </si>
  <si>
    <t>PROMEDIO CALIFICACION CARGO ASESORES</t>
  </si>
  <si>
    <t>DESTACADO</t>
  </si>
  <si>
    <t>SATISFACTORIO</t>
  </si>
  <si>
    <t>NO SATISFACTORIO</t>
  </si>
  <si>
    <t>CALIFIC.</t>
  </si>
  <si>
    <t>CONSOLIDADO DE LA EVALUACION DEL DESEMPEÑO DEFINITIVA  AÑO 2017- 2018</t>
  </si>
  <si>
    <t>TOTAL GESTON EDUCATIVA</t>
  </si>
  <si>
    <t>TOTAL PROMOCION Y DESARROLLO</t>
  </si>
  <si>
    <t>TOTAL SECRETARIA GENERAL</t>
  </si>
  <si>
    <t>TOTAL DIRECCION GENERAL</t>
  </si>
  <si>
    <t>TECNICO</t>
  </si>
  <si>
    <t>TECNICO ADMINISTRATIVO</t>
  </si>
  <si>
    <t>PROFES. ESP.-14</t>
  </si>
  <si>
    <t>PROF. UNIV.-10</t>
  </si>
  <si>
    <t>PROF. ESP.-13</t>
  </si>
  <si>
    <t>PROF. UNIV.- 08</t>
  </si>
  <si>
    <t>PROF. UNIV.-06</t>
  </si>
  <si>
    <t>AUX ADMIN.-13</t>
  </si>
  <si>
    <t>AUX. ADM. 13</t>
  </si>
  <si>
    <t>AUX. ADM.-14</t>
  </si>
  <si>
    <t>AUX. ADM. -12</t>
  </si>
  <si>
    <t>AUX. SERV. GEN- 07</t>
  </si>
  <si>
    <t>SECRET. EJECUTIVA</t>
  </si>
  <si>
    <t>DIEGO BARBOSA</t>
  </si>
  <si>
    <t>PROMEDIO CALIFICACION  CARGO  TECNICO</t>
  </si>
  <si>
    <t>PROMEDIO CARGOS PROFESIONAL</t>
  </si>
  <si>
    <t>JEFE  OFICINA ASESORA JURIDICA</t>
  </si>
  <si>
    <t>JEFE  OFICINA ASESORA DE PLANEACION  Y SISTEMAS</t>
  </si>
  <si>
    <t>RESPONSABLE: DIEGO BARBOSA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</si>
</sst>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"/>
    <numFmt numFmtId="166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6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4" xfId="0" applyFill="1" applyBorder="1"/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10" xfId="0" applyFont="1" applyBorder="1"/>
    <xf numFmtId="0" fontId="0" fillId="0" borderId="10" xfId="0" applyBorder="1"/>
    <xf numFmtId="0" fontId="0" fillId="0" borderId="13" xfId="0" applyBorder="1"/>
    <xf numFmtId="0" fontId="0" fillId="0" borderId="3" xfId="0" applyFill="1" applyBorder="1"/>
    <xf numFmtId="0" fontId="0" fillId="0" borderId="15" xfId="0" applyBorder="1"/>
    <xf numFmtId="0" fontId="2" fillId="0" borderId="0" xfId="0" applyFont="1"/>
    <xf numFmtId="0" fontId="0" fillId="4" borderId="0" xfId="0" applyFill="1"/>
    <xf numFmtId="0" fontId="0" fillId="4" borderId="3" xfId="0" applyFill="1" applyBorder="1"/>
    <xf numFmtId="0" fontId="0" fillId="0" borderId="16" xfId="0" applyFill="1" applyBorder="1"/>
    <xf numFmtId="0" fontId="1" fillId="0" borderId="5" xfId="0" applyFont="1" applyBorder="1"/>
    <xf numFmtId="0" fontId="0" fillId="0" borderId="6" xfId="0" applyBorder="1"/>
    <xf numFmtId="0" fontId="0" fillId="0" borderId="7" xfId="0" applyFill="1" applyBorder="1"/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2" borderId="6" xfId="0" applyFont="1" applyFill="1" applyBorder="1"/>
    <xf numFmtId="0" fontId="1" fillId="2" borderId="17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2" borderId="13" xfId="0" applyFill="1" applyBorder="1"/>
    <xf numFmtId="0" fontId="1" fillId="2" borderId="1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/>
    <xf numFmtId="0" fontId="0" fillId="0" borderId="0" xfId="0" applyFill="1" applyBorder="1"/>
    <xf numFmtId="0" fontId="0" fillId="2" borderId="0" xfId="0" applyFill="1"/>
    <xf numFmtId="0" fontId="1" fillId="2" borderId="2" xfId="0" applyFont="1" applyFill="1" applyBorder="1"/>
    <xf numFmtId="0" fontId="0" fillId="2" borderId="3" xfId="0" applyFill="1" applyBorder="1"/>
    <xf numFmtId="0" fontId="0" fillId="0" borderId="1" xfId="0" applyBorder="1"/>
    <xf numFmtId="0" fontId="0" fillId="3" borderId="1" xfId="0" applyFill="1" applyBorder="1"/>
    <xf numFmtId="2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2" borderId="1" xfId="0" applyFill="1" applyBorder="1"/>
    <xf numFmtId="165" fontId="0" fillId="2" borderId="1" xfId="0" applyNumberFormat="1" applyFill="1" applyBorder="1"/>
    <xf numFmtId="0" fontId="0" fillId="2" borderId="19" xfId="0" applyFill="1" applyBorder="1"/>
    <xf numFmtId="0" fontId="0" fillId="2" borderId="1" xfId="0" applyFill="1" applyBorder="1" applyAlignment="1">
      <alignment horizontal="center"/>
    </xf>
    <xf numFmtId="0" fontId="0" fillId="2" borderId="8" xfId="0" applyFill="1" applyBorder="1"/>
    <xf numFmtId="0" fontId="1" fillId="2" borderId="19" xfId="0" applyFont="1" applyFill="1" applyBorder="1"/>
    <xf numFmtId="2" fontId="0" fillId="2" borderId="2" xfId="0" applyNumberFormat="1" applyFill="1" applyBorder="1"/>
    <xf numFmtId="0" fontId="0" fillId="2" borderId="2" xfId="0" applyFill="1" applyBorder="1" applyAlignment="1">
      <alignment horizontal="center"/>
    </xf>
    <xf numFmtId="0" fontId="0" fillId="0" borderId="15" xfId="0" applyFill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165" fontId="0" fillId="0" borderId="1" xfId="0" applyNumberFormat="1" applyBorder="1"/>
    <xf numFmtId="0" fontId="0" fillId="2" borderId="15" xfId="0" applyFill="1" applyBorder="1"/>
    <xf numFmtId="0" fontId="0" fillId="2" borderId="3" xfId="0" applyFill="1" applyBorder="1" applyAlignment="1">
      <alignment horizontal="center"/>
    </xf>
    <xf numFmtId="166" fontId="0" fillId="0" borderId="0" xfId="1" applyNumberFormat="1" applyFont="1"/>
    <xf numFmtId="166" fontId="0" fillId="0" borderId="0" xfId="0" applyNumberFormat="1"/>
    <xf numFmtId="165" fontId="0" fillId="0" borderId="2" xfId="0" applyNumberFormat="1" applyBorder="1"/>
    <xf numFmtId="165" fontId="0" fillId="0" borderId="4" xfId="0" applyNumberFormat="1" applyBorder="1"/>
    <xf numFmtId="165" fontId="0" fillId="0" borderId="13" xfId="0" applyNumberFormat="1" applyBorder="1"/>
    <xf numFmtId="0" fontId="0" fillId="2" borderId="12" xfId="0" applyFill="1" applyBorder="1"/>
    <xf numFmtId="0" fontId="0" fillId="2" borderId="14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/>
              <a:t>EVALUACION DE DESEMPEÑO POR NIVELES JERARQUICOS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'EVALUACION POR DEPENDENCIAS'!$B$8:$B$11</c:f>
              <c:strCache>
                <c:ptCount val="4"/>
                <c:pt idx="0">
                  <c:v>TOTAL EVALUACION GESTION EDUCATIVA</c:v>
                </c:pt>
                <c:pt idx="1">
                  <c:v>TOTAL EVALUACION PROMOCION  Y DESARROLLO</c:v>
                </c:pt>
                <c:pt idx="2">
                  <c:v>TOTAL SECRETARIA GENERAL</c:v>
                </c:pt>
                <c:pt idx="3">
                  <c:v>TOTAL DIRECCION GENERAL</c:v>
                </c:pt>
              </c:strCache>
            </c:strRef>
          </c:cat>
          <c:val>
            <c:numRef>
              <c:f>'EVALUACION POR DEPENDENCIAS'!$C$8:$C$11</c:f>
              <c:numCache>
                <c:formatCode>0.0</c:formatCode>
                <c:ptCount val="4"/>
                <c:pt idx="0" formatCode="General">
                  <c:v>99.9</c:v>
                </c:pt>
                <c:pt idx="1">
                  <c:v>97.2</c:v>
                </c:pt>
                <c:pt idx="2">
                  <c:v>98.325000000000003</c:v>
                </c:pt>
                <c:pt idx="3" formatCode="0.00">
                  <c:v>95.31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FA-4C82-8EAC-CF4749776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245977904"/>
        <c:axId val="175775800"/>
        <c:axId val="0"/>
      </c:bar3DChart>
      <c:catAx>
        <c:axId val="24597790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5775800"/>
        <c:crosses val="autoZero"/>
        <c:auto val="1"/>
        <c:lblAlgn val="ctr"/>
        <c:lblOffset val="100"/>
        <c:noMultiLvlLbl val="0"/>
      </c:catAx>
      <c:valAx>
        <c:axId val="175775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459779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PROMEDIO DE CALIFICACION PROFESIONAL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'GRAF. CARGOS (2)'!$D$7</c:f>
              <c:strCache>
                <c:ptCount val="1"/>
                <c:pt idx="0">
                  <c:v>CALIFIC.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DD1-4CCA-9D94-94CBCD3F33C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'GRAF. CARGOS (2)'!$C$8:$C$14</c:f>
              <c:strCache>
                <c:ptCount val="7"/>
                <c:pt idx="0">
                  <c:v>CARGO</c:v>
                </c:pt>
                <c:pt idx="1">
                  <c:v>PROFES. ESP.-14</c:v>
                </c:pt>
                <c:pt idx="2">
                  <c:v>PROF. ESP.-13</c:v>
                </c:pt>
                <c:pt idx="3">
                  <c:v>PROF. UNIV.-10</c:v>
                </c:pt>
                <c:pt idx="4">
                  <c:v>PROF. UNIV.- 08</c:v>
                </c:pt>
                <c:pt idx="5">
                  <c:v>PROF. UNIV.-06</c:v>
                </c:pt>
                <c:pt idx="6">
                  <c:v>PROMEDIO CARGOS PROFESIONAL</c:v>
                </c:pt>
              </c:strCache>
            </c:strRef>
          </c:cat>
          <c:val>
            <c:numRef>
              <c:f>'GRAF. CARGOS (2)'!$D$8:$D$14</c:f>
              <c:numCache>
                <c:formatCode>General</c:formatCode>
                <c:ptCount val="7"/>
                <c:pt idx="1">
                  <c:v>96.35</c:v>
                </c:pt>
                <c:pt idx="2" formatCode="0.00">
                  <c:v>97.966666666666654</c:v>
                </c:pt>
                <c:pt idx="3">
                  <c:v>99.5</c:v>
                </c:pt>
                <c:pt idx="4">
                  <c:v>97.2</c:v>
                </c:pt>
                <c:pt idx="5">
                  <c:v>85.4</c:v>
                </c:pt>
                <c:pt idx="6" formatCode="0.0">
                  <c:v>95.283333333333331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DD1-4CCA-9D94-94CBCD3F3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5775016"/>
        <c:axId val="175773448"/>
      </c:barChart>
      <c:catAx>
        <c:axId val="175775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5773448"/>
        <c:crosses val="autoZero"/>
        <c:auto val="1"/>
        <c:lblAlgn val="ctr"/>
        <c:lblOffset val="100"/>
        <c:noMultiLvlLbl val="0"/>
      </c:catAx>
      <c:valAx>
        <c:axId val="175773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5775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PROMEDIO DE CALIFICACION TECNICOS </a:t>
            </a:r>
            <a:endParaRPr lang="en-US"/>
          </a:p>
        </c:rich>
      </c:tx>
      <c:layout>
        <c:manualLayout>
          <c:xMode val="edge"/>
          <c:yMode val="edge"/>
          <c:x val="0.2666248906386701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'GRAF. CARGOS (2)'!$D$19</c:f>
              <c:strCache>
                <c:ptCount val="1"/>
                <c:pt idx="0">
                  <c:v>CALIFIC.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9F9-4ABC-A755-9F2A0CB8443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'GRAF. CARGOS (2)'!$C$20:$C$23</c:f>
              <c:strCache>
                <c:ptCount val="4"/>
                <c:pt idx="0">
                  <c:v>CARGO</c:v>
                </c:pt>
                <c:pt idx="1">
                  <c:v>TECNICO ADMINISTRATIVO</c:v>
                </c:pt>
                <c:pt idx="2">
                  <c:v>TECNICO ADMINISTRATIVO</c:v>
                </c:pt>
                <c:pt idx="3">
                  <c:v>PROMEDIO CALIFICACION  CARGO  TECNICO</c:v>
                </c:pt>
              </c:strCache>
            </c:strRef>
          </c:cat>
          <c:val>
            <c:numRef>
              <c:f>'GRAF. CARGOS (2)'!$D$20:$D$23</c:f>
              <c:numCache>
                <c:formatCode>General</c:formatCode>
                <c:ptCount val="4"/>
                <c:pt idx="1">
                  <c:v>99.5</c:v>
                </c:pt>
                <c:pt idx="2">
                  <c:v>99.5</c:v>
                </c:pt>
                <c:pt idx="3" formatCode="0.0">
                  <c:v>99.5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9F9-4ABC-A755-9F2A0CB84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5774624"/>
        <c:axId val="246881296"/>
      </c:barChart>
      <c:catAx>
        <c:axId val="17577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46881296"/>
        <c:crosses val="autoZero"/>
        <c:auto val="1"/>
        <c:lblAlgn val="ctr"/>
        <c:lblOffset val="100"/>
        <c:noMultiLvlLbl val="0"/>
      </c:catAx>
      <c:valAx>
        <c:axId val="246881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5774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PROMEDIO DE CALIFICACION  ASISTENCIALES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B9D-4DAE-B4B9-D084010DD64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'GRAF. CARGOS (2)'!$C$35:$C$41</c:f>
              <c:strCache>
                <c:ptCount val="7"/>
                <c:pt idx="0">
                  <c:v>AUX ADMIN.-13</c:v>
                </c:pt>
                <c:pt idx="1">
                  <c:v>AUX. ADM. 13</c:v>
                </c:pt>
                <c:pt idx="2">
                  <c:v>AUX. ADM.-14</c:v>
                </c:pt>
                <c:pt idx="3">
                  <c:v>AUX. ADM. -12</c:v>
                </c:pt>
                <c:pt idx="4">
                  <c:v>AUX. SERV. GEN- 07</c:v>
                </c:pt>
                <c:pt idx="5">
                  <c:v>SECRET. EJECUTIVA</c:v>
                </c:pt>
                <c:pt idx="6">
                  <c:v>CONDUCTOR</c:v>
                </c:pt>
              </c:strCache>
            </c:strRef>
          </c:cat>
          <c:val>
            <c:numRef>
              <c:f>'GRAF. CARGOS (2)'!$D$35:$D$42</c:f>
              <c:numCache>
                <c:formatCode>General</c:formatCode>
                <c:ptCount val="8"/>
                <c:pt idx="0">
                  <c:v>99.5</c:v>
                </c:pt>
                <c:pt idx="1">
                  <c:v>99.5</c:v>
                </c:pt>
                <c:pt idx="2">
                  <c:v>98.5</c:v>
                </c:pt>
                <c:pt idx="3">
                  <c:v>99.5</c:v>
                </c:pt>
                <c:pt idx="4">
                  <c:v>99.5</c:v>
                </c:pt>
                <c:pt idx="5" formatCode="0.0">
                  <c:v>98.75</c:v>
                </c:pt>
                <c:pt idx="6" formatCode="0.0">
                  <c:v>94.46</c:v>
                </c:pt>
                <c:pt idx="7" formatCode="0.0">
                  <c:v>98.53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B9D-4DAE-B4B9-D084010DD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6881688"/>
        <c:axId val="246882080"/>
      </c:barChart>
      <c:catAx>
        <c:axId val="246881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46882080"/>
        <c:crosses val="autoZero"/>
        <c:auto val="1"/>
        <c:lblAlgn val="ctr"/>
        <c:lblOffset val="100"/>
        <c:noMultiLvlLbl val="0"/>
      </c:catAx>
      <c:valAx>
        <c:axId val="24688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46881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PROMEDIO DE CALIFICACION ASESOR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393-4B1F-B7B0-CDF75C7CD76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'GRAF. CARGOS (2)'!$C$48:$C$54</c:f>
              <c:strCache>
                <c:ptCount val="6"/>
                <c:pt idx="0">
                  <c:v>ASESOR</c:v>
                </c:pt>
                <c:pt idx="1">
                  <c:v>ASESOR</c:v>
                </c:pt>
                <c:pt idx="2">
                  <c:v>JEFE  OFICINA ASESORA DE PLANEACION  Y SISTEMAS</c:v>
                </c:pt>
                <c:pt idx="3">
                  <c:v>JEFE  OFICINA ASESORA JURIDICA</c:v>
                </c:pt>
                <c:pt idx="5">
                  <c:v>PROMEDIO CALIFICACION CARGO ASESORES</c:v>
                </c:pt>
              </c:strCache>
            </c:strRef>
          </c:cat>
          <c:val>
            <c:numRef>
              <c:f>'GRAF. CARGOS (2)'!$D$48:$D$54</c:f>
              <c:numCache>
                <c:formatCode>General</c:formatCode>
                <c:ptCount val="6"/>
                <c:pt idx="0">
                  <c:v>96.9</c:v>
                </c:pt>
                <c:pt idx="1">
                  <c:v>93.8</c:v>
                </c:pt>
                <c:pt idx="2">
                  <c:v>93.6</c:v>
                </c:pt>
                <c:pt idx="3">
                  <c:v>94.3</c:v>
                </c:pt>
                <c:pt idx="5">
                  <c:v>94.649999999999991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393-4B1F-B7B0-CDF75C7CD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6882472"/>
        <c:axId val="246883648"/>
      </c:barChart>
      <c:catAx>
        <c:axId val="246882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46883648"/>
        <c:crosses val="autoZero"/>
        <c:auto val="1"/>
        <c:lblAlgn val="ctr"/>
        <c:lblOffset val="100"/>
        <c:noMultiLvlLbl val="0"/>
      </c:catAx>
      <c:valAx>
        <c:axId val="246883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46882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/>
              <a:t>EVALUACION DEFINITIVA  2017-2018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'CONTROL INTERNO'!$E$7:$E$10</c:f>
              <c:strCache>
                <c:ptCount val="4"/>
                <c:pt idx="0">
                  <c:v>SOBRESALIENTE</c:v>
                </c:pt>
                <c:pt idx="1">
                  <c:v>DESTACADO</c:v>
                </c:pt>
                <c:pt idx="2">
                  <c:v>SATISFACTORIO</c:v>
                </c:pt>
                <c:pt idx="3">
                  <c:v>NO SATISFACTORIO</c:v>
                </c:pt>
              </c:strCache>
            </c:strRef>
          </c:cat>
          <c:val>
            <c:numRef>
              <c:f>'CONTROL INTERNO'!$F$7:$F$10</c:f>
              <c:numCache>
                <c:formatCode>General</c:formatCode>
                <c:ptCount val="4"/>
                <c:pt idx="0">
                  <c:v>20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1B-4259-9117-E3852444B9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6880904"/>
        <c:axId val="246876984"/>
        <c:axId val="0"/>
      </c:bar3DChart>
      <c:catAx>
        <c:axId val="246880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46876984"/>
        <c:crosses val="autoZero"/>
        <c:auto val="1"/>
        <c:lblAlgn val="ctr"/>
        <c:lblOffset val="100"/>
        <c:noMultiLvlLbl val="0"/>
      </c:catAx>
      <c:valAx>
        <c:axId val="246876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46880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6</xdr:row>
      <xdr:rowOff>0</xdr:rowOff>
    </xdr:from>
    <xdr:to>
      <xdr:col>8</xdr:col>
      <xdr:colOff>400050</xdr:colOff>
      <xdr:row>23</xdr:row>
      <xdr:rowOff>90487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5</xdr:row>
      <xdr:rowOff>33337</xdr:rowOff>
    </xdr:from>
    <xdr:to>
      <xdr:col>10</xdr:col>
      <xdr:colOff>542925</xdr:colOff>
      <xdr:row>15</xdr:row>
      <xdr:rowOff>200025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533400</xdr:colOff>
      <xdr:row>17</xdr:row>
      <xdr:rowOff>1</xdr:rowOff>
    </xdr:from>
    <xdr:to>
      <xdr:col>10</xdr:col>
      <xdr:colOff>533400</xdr:colOff>
      <xdr:row>27</xdr:row>
      <xdr:rowOff>161926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533400</xdr:colOff>
      <xdr:row>30</xdr:row>
      <xdr:rowOff>119062</xdr:rowOff>
    </xdr:from>
    <xdr:to>
      <xdr:col>10</xdr:col>
      <xdr:colOff>533400</xdr:colOff>
      <xdr:row>42</xdr:row>
      <xdr:rowOff>185737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476250</xdr:colOff>
      <xdr:row>43</xdr:row>
      <xdr:rowOff>352424</xdr:rowOff>
    </xdr:from>
    <xdr:to>
      <xdr:col>10</xdr:col>
      <xdr:colOff>533400</xdr:colOff>
      <xdr:row>54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11</xdr:row>
      <xdr:rowOff>166687</xdr:rowOff>
    </xdr:from>
    <xdr:to>
      <xdr:col>8</xdr:col>
      <xdr:colOff>114300</xdr:colOff>
      <xdr:row>24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5"/>
  <sheetViews>
    <sheetView tabSelected="1" workbookViewId="0">
      <selection activeCell="D17" sqref="D17"/>
    </sheetView>
  </sheetViews>
  <sheetFormatPr baseColWidth="10" defaultRowHeight="15" x14ac:dyDescent="0.25"/>
  <cols>
    <col min="1" max="1" width="5" customWidth="1"/>
    <col min="2" max="2" width="11.42578125" hidden="1" customWidth="1"/>
    <col min="3" max="3" width="37.28515625" customWidth="1"/>
    <col min="4" max="4" width="30" customWidth="1"/>
    <col min="5" max="5" width="23.5703125" customWidth="1"/>
    <col min="6" max="6" width="15.7109375" customWidth="1"/>
    <col min="7" max="7" width="15" customWidth="1"/>
  </cols>
  <sheetData>
    <row r="1" spans="3:15" ht="8.25" customHeight="1" x14ac:dyDescent="0.25"/>
    <row r="2" spans="3:15" hidden="1" x14ac:dyDescent="0.25"/>
    <row r="3" spans="3:15" ht="18.75" x14ac:dyDescent="0.3">
      <c r="C3" s="65" t="s">
        <v>45</v>
      </c>
      <c r="D3" s="65"/>
      <c r="E3" s="65"/>
      <c r="F3" s="65"/>
      <c r="G3" s="65"/>
    </row>
    <row r="4" spans="3:15" ht="0.75" customHeight="1" thickBot="1" x14ac:dyDescent="0.3">
      <c r="J4" s="66"/>
      <c r="K4" s="66"/>
      <c r="L4" s="66"/>
      <c r="M4" s="66"/>
      <c r="N4" s="66"/>
      <c r="O4" s="66"/>
    </row>
    <row r="5" spans="3:15" x14ac:dyDescent="0.25">
      <c r="C5" s="7"/>
      <c r="D5" s="8"/>
      <c r="E5" s="8" t="s">
        <v>12</v>
      </c>
      <c r="F5" s="25" t="s">
        <v>30</v>
      </c>
      <c r="G5" s="26" t="s">
        <v>32</v>
      </c>
    </row>
    <row r="6" spans="3:15" ht="15.75" thickBot="1" x14ac:dyDescent="0.3">
      <c r="C6" s="27" t="s">
        <v>2</v>
      </c>
      <c r="D6" s="28" t="s">
        <v>7</v>
      </c>
      <c r="E6" s="29" t="s">
        <v>13</v>
      </c>
      <c r="F6" s="30"/>
      <c r="G6" s="31" t="s">
        <v>33</v>
      </c>
    </row>
    <row r="7" spans="3:15" x14ac:dyDescent="0.25">
      <c r="C7" s="18" t="s">
        <v>3</v>
      </c>
      <c r="D7" s="19"/>
      <c r="E7" s="20"/>
      <c r="F7" s="19"/>
      <c r="G7" s="21"/>
    </row>
    <row r="8" spans="3:15" x14ac:dyDescent="0.25">
      <c r="C8" s="9" t="s">
        <v>6</v>
      </c>
      <c r="D8" s="5" t="s">
        <v>10</v>
      </c>
      <c r="E8" s="17" t="s">
        <v>15</v>
      </c>
      <c r="F8" s="4">
        <v>99.9</v>
      </c>
      <c r="G8" s="22" t="s">
        <v>0</v>
      </c>
    </row>
    <row r="9" spans="3:15" x14ac:dyDescent="0.25">
      <c r="C9" s="9"/>
      <c r="D9" s="5"/>
      <c r="E9" s="17"/>
      <c r="F9" s="4"/>
      <c r="G9" s="22"/>
    </row>
    <row r="10" spans="3:15" x14ac:dyDescent="0.25">
      <c r="C10" s="48" t="s">
        <v>46</v>
      </c>
      <c r="D10" s="43"/>
      <c r="E10" s="45"/>
      <c r="F10" s="43">
        <f>F8</f>
        <v>99.9</v>
      </c>
      <c r="G10" s="46"/>
    </row>
    <row r="11" spans="3:15" x14ac:dyDescent="0.25">
      <c r="C11" s="9" t="s">
        <v>4</v>
      </c>
      <c r="D11" s="5" t="s">
        <v>11</v>
      </c>
      <c r="E11" s="17" t="s">
        <v>14</v>
      </c>
      <c r="F11" s="4">
        <v>97.2</v>
      </c>
      <c r="G11" s="22" t="s">
        <v>0</v>
      </c>
    </row>
    <row r="12" spans="3:15" x14ac:dyDescent="0.25">
      <c r="C12" s="9"/>
      <c r="D12" s="4" t="s">
        <v>16</v>
      </c>
      <c r="E12" s="4" t="s">
        <v>15</v>
      </c>
      <c r="F12" s="4">
        <v>97.2</v>
      </c>
      <c r="G12" s="22" t="s">
        <v>0</v>
      </c>
    </row>
    <row r="13" spans="3:15" x14ac:dyDescent="0.25">
      <c r="C13" s="9" t="s">
        <v>68</v>
      </c>
      <c r="D13" s="4" t="s">
        <v>17</v>
      </c>
      <c r="E13" s="4" t="s">
        <v>15</v>
      </c>
      <c r="F13" s="4">
        <v>97.2</v>
      </c>
      <c r="G13" s="22" t="s">
        <v>0</v>
      </c>
    </row>
    <row r="14" spans="3:15" x14ac:dyDescent="0.25">
      <c r="C14" s="10"/>
      <c r="D14" s="4" t="s">
        <v>17</v>
      </c>
      <c r="E14" s="4" t="s">
        <v>15</v>
      </c>
      <c r="F14" s="4">
        <v>97.2</v>
      </c>
      <c r="G14" s="22" t="s">
        <v>0</v>
      </c>
    </row>
    <row r="15" spans="3:15" x14ac:dyDescent="0.25">
      <c r="C15" s="10"/>
      <c r="D15" s="4" t="s">
        <v>16</v>
      </c>
      <c r="E15" s="5" t="s">
        <v>15</v>
      </c>
      <c r="F15" s="4">
        <v>97.2</v>
      </c>
      <c r="G15" s="22" t="s">
        <v>0</v>
      </c>
    </row>
    <row r="16" spans="3:15" x14ac:dyDescent="0.25">
      <c r="C16" s="10"/>
      <c r="D16" s="5" t="s">
        <v>19</v>
      </c>
      <c r="E16" s="5" t="s">
        <v>15</v>
      </c>
      <c r="F16" s="4">
        <v>97.2</v>
      </c>
      <c r="G16" s="22" t="s">
        <v>0</v>
      </c>
    </row>
    <row r="17" spans="3:10" s="15" customFormat="1" x14ac:dyDescent="0.25">
      <c r="C17" s="48" t="s">
        <v>47</v>
      </c>
      <c r="D17" s="43"/>
      <c r="E17" s="43"/>
      <c r="F17" s="49">
        <f>(F11+F12+F13+F14+F15+F16)/6</f>
        <v>97.2</v>
      </c>
      <c r="G17" s="50"/>
    </row>
    <row r="18" spans="3:10" x14ac:dyDescent="0.25">
      <c r="C18" s="9" t="s">
        <v>5</v>
      </c>
      <c r="D18" s="4" t="s">
        <v>8</v>
      </c>
      <c r="E18" s="17" t="s">
        <v>14</v>
      </c>
      <c r="F18" s="1">
        <v>99.5</v>
      </c>
      <c r="G18" s="52" t="s">
        <v>0</v>
      </c>
      <c r="J18" s="14"/>
    </row>
    <row r="19" spans="3:10" x14ac:dyDescent="0.25">
      <c r="C19" s="9"/>
      <c r="D19" s="5" t="s">
        <v>20</v>
      </c>
      <c r="E19" s="17" t="s">
        <v>15</v>
      </c>
      <c r="F19" s="4">
        <v>99.5</v>
      </c>
      <c r="G19" s="53" t="s">
        <v>0</v>
      </c>
      <c r="J19" s="14"/>
    </row>
    <row r="20" spans="3:10" x14ac:dyDescent="0.25">
      <c r="C20" s="9"/>
      <c r="D20" s="4" t="s">
        <v>9</v>
      </c>
      <c r="E20" s="17" t="s">
        <v>14</v>
      </c>
      <c r="F20" s="4">
        <v>99.5</v>
      </c>
      <c r="G20" s="53" t="s">
        <v>0</v>
      </c>
      <c r="J20" s="14"/>
    </row>
    <row r="21" spans="3:10" x14ac:dyDescent="0.25">
      <c r="C21" s="9"/>
      <c r="D21" s="5" t="s">
        <v>9</v>
      </c>
      <c r="E21" s="17" t="s">
        <v>15</v>
      </c>
      <c r="F21" s="4">
        <v>99.5</v>
      </c>
      <c r="G21" s="53" t="s">
        <v>0</v>
      </c>
    </row>
    <row r="22" spans="3:10" x14ac:dyDescent="0.25">
      <c r="C22" s="9" t="s">
        <v>34</v>
      </c>
      <c r="D22" s="5" t="s">
        <v>19</v>
      </c>
      <c r="E22" s="17" t="s">
        <v>14</v>
      </c>
      <c r="F22" s="4">
        <v>99.5</v>
      </c>
      <c r="G22" s="53" t="s">
        <v>0</v>
      </c>
    </row>
    <row r="23" spans="3:10" x14ac:dyDescent="0.25">
      <c r="C23" s="10"/>
      <c r="D23" s="5" t="s">
        <v>21</v>
      </c>
      <c r="E23" s="17" t="s">
        <v>14</v>
      </c>
      <c r="F23" s="4">
        <v>99.5</v>
      </c>
      <c r="G23" s="53" t="s">
        <v>0</v>
      </c>
    </row>
    <row r="24" spans="3:10" x14ac:dyDescent="0.25">
      <c r="C24" s="10"/>
      <c r="D24" s="5" t="s">
        <v>22</v>
      </c>
      <c r="E24" s="17" t="s">
        <v>15</v>
      </c>
      <c r="F24" s="4">
        <v>99.5</v>
      </c>
      <c r="G24" s="53" t="s">
        <v>0</v>
      </c>
    </row>
    <row r="25" spans="3:10" x14ac:dyDescent="0.25">
      <c r="C25" s="10"/>
      <c r="D25" s="5" t="s">
        <v>23</v>
      </c>
      <c r="E25" s="17" t="s">
        <v>15</v>
      </c>
      <c r="F25" s="4">
        <v>99.5</v>
      </c>
      <c r="G25" s="53" t="s">
        <v>0</v>
      </c>
    </row>
    <row r="26" spans="3:10" x14ac:dyDescent="0.25">
      <c r="C26" s="10"/>
      <c r="D26" s="5" t="s">
        <v>16</v>
      </c>
      <c r="E26" s="17" t="s">
        <v>14</v>
      </c>
      <c r="F26" s="4">
        <v>99.5</v>
      </c>
      <c r="G26" s="53" t="s">
        <v>0</v>
      </c>
    </row>
    <row r="27" spans="3:10" x14ac:dyDescent="0.25">
      <c r="C27" s="10"/>
      <c r="D27" s="5" t="s">
        <v>9</v>
      </c>
      <c r="E27" s="17" t="s">
        <v>15</v>
      </c>
      <c r="F27" s="4">
        <v>99.5</v>
      </c>
      <c r="G27" s="53" t="s">
        <v>0</v>
      </c>
    </row>
    <row r="28" spans="3:10" x14ac:dyDescent="0.25">
      <c r="C28" s="10"/>
      <c r="D28" s="5" t="s">
        <v>9</v>
      </c>
      <c r="E28" s="17" t="s">
        <v>24</v>
      </c>
      <c r="F28" s="4">
        <v>99.5</v>
      </c>
      <c r="G28" s="53" t="s">
        <v>0</v>
      </c>
    </row>
    <row r="29" spans="3:10" x14ac:dyDescent="0.25">
      <c r="C29" s="10"/>
      <c r="D29" s="12" t="s">
        <v>25</v>
      </c>
      <c r="E29" s="51" t="s">
        <v>24</v>
      </c>
      <c r="F29" s="2">
        <v>85.4</v>
      </c>
      <c r="G29" s="54" t="s">
        <v>1</v>
      </c>
    </row>
    <row r="30" spans="3:10" x14ac:dyDescent="0.25">
      <c r="C30" s="47" t="s">
        <v>48</v>
      </c>
      <c r="D30" s="37"/>
      <c r="E30" s="56"/>
      <c r="F30" s="37">
        <f>(F18+F19+F20+F21+F22+F23+F24+F25+F26+F27+F28+F29)/12</f>
        <v>98.325000000000003</v>
      </c>
      <c r="G30" s="57"/>
    </row>
    <row r="31" spans="3:10" x14ac:dyDescent="0.25">
      <c r="C31" s="9" t="s">
        <v>26</v>
      </c>
      <c r="D31" s="5" t="s">
        <v>27</v>
      </c>
      <c r="E31" s="5" t="s">
        <v>24</v>
      </c>
      <c r="F31" s="60">
        <v>94.46</v>
      </c>
      <c r="G31" s="23" t="s">
        <v>1</v>
      </c>
    </row>
    <row r="32" spans="3:10" x14ac:dyDescent="0.25">
      <c r="C32" s="10"/>
      <c r="D32" s="5" t="s">
        <v>28</v>
      </c>
      <c r="E32" s="5" t="s">
        <v>24</v>
      </c>
      <c r="F32" s="61">
        <v>98.75</v>
      </c>
      <c r="G32" s="22" t="s">
        <v>0</v>
      </c>
    </row>
    <row r="33" spans="3:10" x14ac:dyDescent="0.25">
      <c r="C33" s="9" t="s">
        <v>35</v>
      </c>
      <c r="D33" s="5" t="s">
        <v>29</v>
      </c>
      <c r="E33" s="5" t="s">
        <v>24</v>
      </c>
      <c r="F33" s="61">
        <v>96.94</v>
      </c>
      <c r="G33" s="22" t="s">
        <v>0</v>
      </c>
    </row>
    <row r="34" spans="3:10" hidden="1" x14ac:dyDescent="0.25">
      <c r="C34" s="10"/>
      <c r="D34" s="5"/>
      <c r="E34" s="5"/>
      <c r="F34" s="61"/>
      <c r="G34" s="22"/>
    </row>
    <row r="35" spans="3:10" x14ac:dyDescent="0.25">
      <c r="C35" s="9" t="s">
        <v>63</v>
      </c>
      <c r="D35" s="5" t="s">
        <v>29</v>
      </c>
      <c r="E35" s="5" t="s">
        <v>24</v>
      </c>
      <c r="F35" s="61">
        <v>93.55</v>
      </c>
      <c r="G35" s="22" t="s">
        <v>1</v>
      </c>
    </row>
    <row r="36" spans="3:10" x14ac:dyDescent="0.25">
      <c r="C36" s="10"/>
      <c r="D36" s="5" t="s">
        <v>29</v>
      </c>
      <c r="E36" s="5" t="s">
        <v>24</v>
      </c>
      <c r="F36" s="61">
        <v>93.83</v>
      </c>
      <c r="G36" s="22" t="s">
        <v>1</v>
      </c>
    </row>
    <row r="37" spans="3:10" ht="15.75" thickBot="1" x14ac:dyDescent="0.3">
      <c r="C37" s="10"/>
      <c r="D37" s="4" t="s">
        <v>29</v>
      </c>
      <c r="E37" s="4" t="s">
        <v>24</v>
      </c>
      <c r="F37" s="62">
        <v>94.33</v>
      </c>
      <c r="G37" s="24" t="s">
        <v>1</v>
      </c>
    </row>
    <row r="38" spans="3:10" ht="15.75" thickBot="1" x14ac:dyDescent="0.3">
      <c r="C38" s="63" t="s">
        <v>49</v>
      </c>
      <c r="D38" s="30"/>
      <c r="E38" s="30"/>
      <c r="F38" s="30">
        <f>(F31+F32+F33+F35+F36+F37)/6</f>
        <v>95.31</v>
      </c>
      <c r="G38" s="64"/>
    </row>
    <row r="42" spans="3:10" x14ac:dyDescent="0.25">
      <c r="I42" s="58"/>
      <c r="J42" s="59"/>
    </row>
    <row r="43" spans="3:10" x14ac:dyDescent="0.25">
      <c r="C43" t="s">
        <v>31</v>
      </c>
      <c r="J43" s="59"/>
    </row>
    <row r="45" spans="3:10" x14ac:dyDescent="0.25">
      <c r="I45" s="59"/>
    </row>
  </sheetData>
  <mergeCells count="2">
    <mergeCell ref="C3:G3"/>
    <mergeCell ref="J4:O4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11"/>
  <sheetViews>
    <sheetView topLeftCell="B1" workbookViewId="0">
      <selection activeCell="M20" sqref="M20"/>
    </sheetView>
  </sheetViews>
  <sheetFormatPr baseColWidth="10" defaultRowHeight="15" x14ac:dyDescent="0.25"/>
  <cols>
    <col min="1" max="1" width="21.140625" customWidth="1"/>
    <col min="2" max="2" width="40.85546875" customWidth="1"/>
    <col min="3" max="3" width="13.140625" customWidth="1"/>
    <col min="5" max="5" width="22.28515625" customWidth="1"/>
  </cols>
  <sheetData>
    <row r="7" spans="2:3" x14ac:dyDescent="0.25">
      <c r="B7" s="41" t="s">
        <v>38</v>
      </c>
      <c r="C7" s="41" t="s">
        <v>30</v>
      </c>
    </row>
    <row r="8" spans="2:3" x14ac:dyDescent="0.25">
      <c r="B8" s="39" t="s">
        <v>36</v>
      </c>
      <c r="C8" s="38">
        <f>'CONSOLIDADO EVD (2)'!F8</f>
        <v>99.9</v>
      </c>
    </row>
    <row r="9" spans="2:3" x14ac:dyDescent="0.25">
      <c r="B9" s="38" t="s">
        <v>37</v>
      </c>
      <c r="C9" s="55">
        <f>'CONSOLIDADO EVD (2)'!F17</f>
        <v>97.2</v>
      </c>
    </row>
    <row r="10" spans="2:3" x14ac:dyDescent="0.25">
      <c r="B10" s="38" t="str">
        <f>'CONSOLIDADO EVD (2)'!C30</f>
        <v>TOTAL SECRETARIA GENERAL</v>
      </c>
      <c r="C10" s="55">
        <f>'CONSOLIDADO EVD (2)'!F30</f>
        <v>98.325000000000003</v>
      </c>
    </row>
    <row r="11" spans="2:3" x14ac:dyDescent="0.25">
      <c r="B11" s="38" t="str">
        <f>'CONSOLIDADO EVD (2)'!C38</f>
        <v>TOTAL DIRECCION GENERAL</v>
      </c>
      <c r="C11" s="40">
        <f>'CONSOLIDADO EVD (2)'!F38</f>
        <v>95.31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54"/>
  <sheetViews>
    <sheetView topLeftCell="A36" workbookViewId="0">
      <selection activeCell="L16" sqref="L16"/>
    </sheetView>
  </sheetViews>
  <sheetFormatPr baseColWidth="10" defaultRowHeight="15" x14ac:dyDescent="0.25"/>
  <cols>
    <col min="1" max="1" width="5" customWidth="1"/>
    <col min="2" max="2" width="11.42578125" hidden="1" customWidth="1"/>
    <col min="3" max="3" width="40.28515625" customWidth="1"/>
    <col min="4" max="4" width="8.42578125" customWidth="1"/>
  </cols>
  <sheetData>
    <row r="5" spans="3:4" x14ac:dyDescent="0.25">
      <c r="C5" s="32"/>
    </row>
    <row r="6" spans="3:4" ht="15.75" thickBot="1" x14ac:dyDescent="0.3"/>
    <row r="7" spans="3:4" x14ac:dyDescent="0.25">
      <c r="C7" s="8"/>
      <c r="D7" s="36" t="s">
        <v>44</v>
      </c>
    </row>
    <row r="8" spans="3:4" x14ac:dyDescent="0.25">
      <c r="C8" s="6" t="s">
        <v>7</v>
      </c>
      <c r="D8" s="37"/>
    </row>
    <row r="9" spans="3:4" x14ac:dyDescent="0.25">
      <c r="C9" s="38" t="s">
        <v>52</v>
      </c>
      <c r="D9" s="38">
        <f>(97.2+95.5)/2</f>
        <v>96.35</v>
      </c>
    </row>
    <row r="10" spans="3:4" x14ac:dyDescent="0.25">
      <c r="C10" s="38" t="s">
        <v>54</v>
      </c>
      <c r="D10" s="40">
        <f>(97.2+97.2+99.5)/3</f>
        <v>97.966666666666654</v>
      </c>
    </row>
    <row r="11" spans="3:4" x14ac:dyDescent="0.25">
      <c r="C11" s="38" t="s">
        <v>53</v>
      </c>
      <c r="D11" s="38">
        <v>99.5</v>
      </c>
    </row>
    <row r="12" spans="3:4" x14ac:dyDescent="0.25">
      <c r="C12" s="42" t="s">
        <v>55</v>
      </c>
      <c r="D12" s="38">
        <v>97.2</v>
      </c>
    </row>
    <row r="13" spans="3:4" x14ac:dyDescent="0.25">
      <c r="C13" s="42" t="s">
        <v>56</v>
      </c>
      <c r="D13" s="38">
        <v>85.4</v>
      </c>
    </row>
    <row r="14" spans="3:4" x14ac:dyDescent="0.25">
      <c r="C14" s="43" t="s">
        <v>65</v>
      </c>
      <c r="D14" s="44">
        <f>SUM(D9:D13)/5</f>
        <v>95.283333333333331</v>
      </c>
    </row>
    <row r="15" spans="3:4" ht="49.5" customHeight="1" x14ac:dyDescent="0.25">
      <c r="D15" s="33"/>
    </row>
    <row r="16" spans="3:4" ht="32.25" customHeight="1" x14ac:dyDescent="0.25">
      <c r="D16" s="33"/>
    </row>
    <row r="17" spans="3:4" x14ac:dyDescent="0.25">
      <c r="C17" t="s">
        <v>50</v>
      </c>
      <c r="D17" s="33"/>
    </row>
    <row r="18" spans="3:4" ht="15.75" thickBot="1" x14ac:dyDescent="0.3">
      <c r="D18" s="33"/>
    </row>
    <row r="19" spans="3:4" x14ac:dyDescent="0.25">
      <c r="C19" s="8"/>
      <c r="D19" s="36" t="s">
        <v>44</v>
      </c>
    </row>
    <row r="20" spans="3:4" x14ac:dyDescent="0.25">
      <c r="C20" s="6" t="s">
        <v>7</v>
      </c>
      <c r="D20" s="37"/>
    </row>
    <row r="21" spans="3:4" x14ac:dyDescent="0.25">
      <c r="C21" s="38" t="s">
        <v>51</v>
      </c>
      <c r="D21" s="38">
        <v>99.5</v>
      </c>
    </row>
    <row r="22" spans="3:4" x14ac:dyDescent="0.25">
      <c r="C22" s="38" t="s">
        <v>51</v>
      </c>
      <c r="D22" s="38">
        <v>99.5</v>
      </c>
    </row>
    <row r="23" spans="3:4" x14ac:dyDescent="0.25">
      <c r="C23" s="43" t="s">
        <v>64</v>
      </c>
      <c r="D23" s="44">
        <f>(D22+D21)/2</f>
        <v>99.5</v>
      </c>
    </row>
    <row r="24" spans="3:4" x14ac:dyDescent="0.25">
      <c r="D24" s="33"/>
    </row>
    <row r="25" spans="3:4" x14ac:dyDescent="0.25">
      <c r="D25" s="33"/>
    </row>
    <row r="26" spans="3:4" x14ac:dyDescent="0.25">
      <c r="D26" s="33"/>
    </row>
    <row r="27" spans="3:4" x14ac:dyDescent="0.25">
      <c r="D27" s="33"/>
    </row>
    <row r="32" spans="3:4" ht="15.75" thickBot="1" x14ac:dyDescent="0.3"/>
    <row r="33" spans="3:4" x14ac:dyDescent="0.25">
      <c r="C33" s="8"/>
      <c r="D33" s="36" t="s">
        <v>44</v>
      </c>
    </row>
    <row r="34" spans="3:4" x14ac:dyDescent="0.25">
      <c r="C34" s="6" t="s">
        <v>7</v>
      </c>
      <c r="D34" s="37"/>
    </row>
    <row r="35" spans="3:4" x14ac:dyDescent="0.25">
      <c r="C35" s="42" t="s">
        <v>57</v>
      </c>
      <c r="D35" s="38">
        <v>99.5</v>
      </c>
    </row>
    <row r="36" spans="3:4" x14ac:dyDescent="0.25">
      <c r="C36" s="42" t="s">
        <v>58</v>
      </c>
      <c r="D36" s="38">
        <v>99.5</v>
      </c>
    </row>
    <row r="37" spans="3:4" x14ac:dyDescent="0.25">
      <c r="C37" s="42" t="s">
        <v>59</v>
      </c>
      <c r="D37" s="38">
        <v>98.5</v>
      </c>
    </row>
    <row r="38" spans="3:4" x14ac:dyDescent="0.25">
      <c r="C38" s="42" t="s">
        <v>60</v>
      </c>
      <c r="D38" s="38">
        <v>99.5</v>
      </c>
    </row>
    <row r="39" spans="3:4" x14ac:dyDescent="0.25">
      <c r="C39" s="42" t="s">
        <v>61</v>
      </c>
      <c r="D39" s="38">
        <v>99.5</v>
      </c>
    </row>
    <row r="40" spans="3:4" x14ac:dyDescent="0.25">
      <c r="C40" s="42" t="s">
        <v>62</v>
      </c>
      <c r="D40" s="55">
        <v>98.75</v>
      </c>
    </row>
    <row r="41" spans="3:4" x14ac:dyDescent="0.25">
      <c r="C41" s="42" t="s">
        <v>28</v>
      </c>
      <c r="D41" s="55">
        <v>94.46</v>
      </c>
    </row>
    <row r="42" spans="3:4" x14ac:dyDescent="0.25">
      <c r="C42" s="43" t="s">
        <v>39</v>
      </c>
      <c r="D42" s="44">
        <f>(D35+D36+D37+D38+D39+D40+D41)/7</f>
        <v>98.53</v>
      </c>
    </row>
    <row r="43" spans="3:4" x14ac:dyDescent="0.25">
      <c r="C43" s="34"/>
      <c r="D43" s="3"/>
    </row>
    <row r="44" spans="3:4" ht="61.5" customHeight="1" thickBot="1" x14ac:dyDescent="0.3"/>
    <row r="45" spans="3:4" x14ac:dyDescent="0.25">
      <c r="C45" s="8"/>
      <c r="D45" s="36" t="s">
        <v>44</v>
      </c>
    </row>
    <row r="46" spans="3:4" x14ac:dyDescent="0.25">
      <c r="C46" s="6" t="s">
        <v>7</v>
      </c>
      <c r="D46" s="37"/>
    </row>
    <row r="47" spans="3:4" ht="0.75" customHeight="1" x14ac:dyDescent="0.25"/>
    <row r="48" spans="3:4" x14ac:dyDescent="0.25">
      <c r="C48" s="42" t="s">
        <v>29</v>
      </c>
      <c r="D48" s="38">
        <v>96.9</v>
      </c>
    </row>
    <row r="49" spans="3:4" x14ac:dyDescent="0.25">
      <c r="C49" s="42" t="s">
        <v>29</v>
      </c>
      <c r="D49" s="38">
        <v>93.8</v>
      </c>
    </row>
    <row r="50" spans="3:4" x14ac:dyDescent="0.25">
      <c r="C50" s="42" t="s">
        <v>67</v>
      </c>
      <c r="D50" s="38">
        <v>93.6</v>
      </c>
    </row>
    <row r="51" spans="3:4" ht="14.25" customHeight="1" x14ac:dyDescent="0.25">
      <c r="C51" s="42" t="s">
        <v>66</v>
      </c>
      <c r="D51" s="38">
        <v>94.3</v>
      </c>
    </row>
    <row r="52" spans="3:4" hidden="1" x14ac:dyDescent="0.25">
      <c r="C52" s="38" t="s">
        <v>29</v>
      </c>
      <c r="D52" s="38"/>
    </row>
    <row r="54" spans="3:4" x14ac:dyDescent="0.25">
      <c r="C54" s="35" t="s">
        <v>40</v>
      </c>
      <c r="D54" s="35">
        <f>(D48+D49+D50+D51+D52)/4</f>
        <v>94.649999999999991</v>
      </c>
    </row>
  </sheetData>
  <pageMargins left="0.7" right="0.7" top="0.75" bottom="0.75" header="0.3" footer="0.3"/>
  <pageSetup paperSize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6"/>
  <sheetViews>
    <sheetView workbookViewId="0">
      <selection activeCell="M14" sqref="M14"/>
    </sheetView>
  </sheetViews>
  <sheetFormatPr baseColWidth="10" defaultRowHeight="15" x14ac:dyDescent="0.25"/>
  <cols>
    <col min="1" max="1" width="21.7109375" customWidth="1"/>
    <col min="2" max="2" width="11.42578125" hidden="1" customWidth="1"/>
    <col min="3" max="3" width="30" hidden="1" customWidth="1"/>
    <col min="4" max="4" width="16.28515625" hidden="1" customWidth="1"/>
    <col min="5" max="5" width="30.7109375" customWidth="1"/>
    <col min="6" max="6" width="17.42578125" customWidth="1"/>
  </cols>
  <sheetData>
    <row r="1" spans="3:12" ht="8.25" customHeight="1" x14ac:dyDescent="0.25"/>
    <row r="2" spans="3:12" hidden="1" x14ac:dyDescent="0.25"/>
    <row r="3" spans="3:12" ht="18.75" x14ac:dyDescent="0.3">
      <c r="C3" s="65"/>
      <c r="D3" s="65"/>
    </row>
    <row r="4" spans="3:12" ht="0.75" customHeight="1" thickBot="1" x14ac:dyDescent="0.3">
      <c r="G4" s="66"/>
      <c r="H4" s="66"/>
      <c r="I4" s="66"/>
      <c r="J4" s="66"/>
      <c r="K4" s="66"/>
      <c r="L4" s="66"/>
    </row>
    <row r="5" spans="3:12" x14ac:dyDescent="0.25">
      <c r="C5" s="8"/>
      <c r="D5" s="8" t="s">
        <v>12</v>
      </c>
    </row>
    <row r="6" spans="3:12" ht="15.75" thickBot="1" x14ac:dyDescent="0.3">
      <c r="C6" s="28" t="s">
        <v>7</v>
      </c>
      <c r="D6" s="29" t="s">
        <v>13</v>
      </c>
    </row>
    <row r="7" spans="3:12" x14ac:dyDescent="0.25">
      <c r="C7" s="19" t="s">
        <v>8</v>
      </c>
      <c r="D7" s="20" t="s">
        <v>14</v>
      </c>
      <c r="E7" s="38" t="s">
        <v>33</v>
      </c>
      <c r="F7" s="38">
        <v>20</v>
      </c>
    </row>
    <row r="8" spans="3:12" x14ac:dyDescent="0.25">
      <c r="C8" s="4" t="s">
        <v>9</v>
      </c>
      <c r="D8" s="17" t="s">
        <v>14</v>
      </c>
      <c r="E8" s="38" t="s">
        <v>41</v>
      </c>
      <c r="F8" s="38">
        <v>5</v>
      </c>
    </row>
    <row r="9" spans="3:12" x14ac:dyDescent="0.25">
      <c r="C9" s="5" t="s">
        <v>10</v>
      </c>
      <c r="D9" s="17" t="s">
        <v>15</v>
      </c>
      <c r="E9" s="38" t="s">
        <v>42</v>
      </c>
      <c r="F9" s="38">
        <v>0</v>
      </c>
    </row>
    <row r="10" spans="3:12" x14ac:dyDescent="0.25">
      <c r="C10" s="5" t="s">
        <v>11</v>
      </c>
      <c r="D10" s="17" t="s">
        <v>14</v>
      </c>
      <c r="E10" s="38" t="s">
        <v>43</v>
      </c>
      <c r="F10" s="38">
        <v>0</v>
      </c>
    </row>
    <row r="11" spans="3:12" x14ac:dyDescent="0.25">
      <c r="C11" s="2"/>
      <c r="D11" s="13"/>
    </row>
    <row r="12" spans="3:12" x14ac:dyDescent="0.25">
      <c r="C12" s="4" t="s">
        <v>16</v>
      </c>
      <c r="D12" s="4" t="s">
        <v>15</v>
      </c>
    </row>
    <row r="13" spans="3:12" x14ac:dyDescent="0.25">
      <c r="C13" s="4" t="s">
        <v>17</v>
      </c>
      <c r="D13" s="4" t="s">
        <v>15</v>
      </c>
    </row>
    <row r="14" spans="3:12" x14ac:dyDescent="0.25">
      <c r="C14" s="4" t="s">
        <v>17</v>
      </c>
      <c r="D14" s="4" t="s">
        <v>15</v>
      </c>
    </row>
    <row r="15" spans="3:12" x14ac:dyDescent="0.25">
      <c r="C15" s="4" t="s">
        <v>16</v>
      </c>
      <c r="D15" s="5" t="s">
        <v>15</v>
      </c>
    </row>
    <row r="16" spans="3:12" x14ac:dyDescent="0.25">
      <c r="C16" s="5" t="s">
        <v>18</v>
      </c>
      <c r="D16" s="5" t="s">
        <v>14</v>
      </c>
    </row>
    <row r="17" spans="3:7" x14ac:dyDescent="0.25">
      <c r="C17" s="5" t="s">
        <v>19</v>
      </c>
      <c r="D17" s="5" t="s">
        <v>15</v>
      </c>
    </row>
    <row r="18" spans="3:7" s="15" customFormat="1" x14ac:dyDescent="0.25">
      <c r="C18" s="16"/>
      <c r="D18" s="16"/>
    </row>
    <row r="19" spans="3:7" x14ac:dyDescent="0.25">
      <c r="C19" s="5" t="s">
        <v>20</v>
      </c>
      <c r="D19" s="5" t="s">
        <v>15</v>
      </c>
      <c r="G19" s="14"/>
    </row>
    <row r="20" spans="3:7" x14ac:dyDescent="0.25">
      <c r="C20" s="5" t="s">
        <v>9</v>
      </c>
      <c r="D20" s="5" t="s">
        <v>15</v>
      </c>
    </row>
    <row r="21" spans="3:7" x14ac:dyDescent="0.25">
      <c r="C21" s="5" t="s">
        <v>19</v>
      </c>
      <c r="D21" s="5" t="s">
        <v>15</v>
      </c>
    </row>
    <row r="22" spans="3:7" x14ac:dyDescent="0.25">
      <c r="C22" s="5" t="s">
        <v>21</v>
      </c>
      <c r="D22" s="5" t="s">
        <v>15</v>
      </c>
    </row>
    <row r="23" spans="3:7" x14ac:dyDescent="0.25">
      <c r="C23" s="5" t="s">
        <v>22</v>
      </c>
      <c r="D23" s="5" t="s">
        <v>15</v>
      </c>
    </row>
    <row r="24" spans="3:7" x14ac:dyDescent="0.25">
      <c r="C24" s="5" t="s">
        <v>23</v>
      </c>
      <c r="D24" s="5" t="s">
        <v>15</v>
      </c>
    </row>
    <row r="25" spans="3:7" x14ac:dyDescent="0.25">
      <c r="C25" s="5" t="s">
        <v>9</v>
      </c>
      <c r="D25" s="5" t="s">
        <v>14</v>
      </c>
    </row>
    <row r="26" spans="3:7" x14ac:dyDescent="0.25">
      <c r="C26" s="5" t="s">
        <v>9</v>
      </c>
      <c r="D26" s="5" t="s">
        <v>15</v>
      </c>
      <c r="G26">
        <f>G23-G24</f>
        <v>0</v>
      </c>
    </row>
    <row r="27" spans="3:7" x14ac:dyDescent="0.25">
      <c r="C27" s="5" t="s">
        <v>9</v>
      </c>
      <c r="D27" s="5" t="s">
        <v>24</v>
      </c>
    </row>
    <row r="28" spans="3:7" x14ac:dyDescent="0.25">
      <c r="C28" s="12" t="s">
        <v>25</v>
      </c>
      <c r="D28" s="12" t="s">
        <v>24</v>
      </c>
    </row>
    <row r="29" spans="3:7" x14ac:dyDescent="0.25">
      <c r="C29" s="5" t="s">
        <v>27</v>
      </c>
      <c r="D29" s="5" t="s">
        <v>24</v>
      </c>
    </row>
    <row r="30" spans="3:7" x14ac:dyDescent="0.25">
      <c r="C30" s="5" t="s">
        <v>28</v>
      </c>
      <c r="D30" s="5" t="s">
        <v>24</v>
      </c>
    </row>
    <row r="31" spans="3:7" x14ac:dyDescent="0.25">
      <c r="C31" s="5" t="s">
        <v>29</v>
      </c>
      <c r="D31" s="5" t="s">
        <v>24</v>
      </c>
    </row>
    <row r="32" spans="3:7" hidden="1" x14ac:dyDescent="0.25">
      <c r="C32" s="5"/>
      <c r="D32" s="5"/>
    </row>
    <row r="33" spans="3:4" x14ac:dyDescent="0.25">
      <c r="C33" s="5" t="s">
        <v>29</v>
      </c>
      <c r="D33" s="5" t="s">
        <v>24</v>
      </c>
    </row>
    <row r="34" spans="3:4" x14ac:dyDescent="0.25">
      <c r="C34" s="5" t="s">
        <v>29</v>
      </c>
      <c r="D34" s="5" t="s">
        <v>24</v>
      </c>
    </row>
    <row r="35" spans="3:4" x14ac:dyDescent="0.25">
      <c r="C35" s="5" t="s">
        <v>29</v>
      </c>
      <c r="D35" s="5" t="s">
        <v>24</v>
      </c>
    </row>
    <row r="36" spans="3:4" ht="15.75" thickBot="1" x14ac:dyDescent="0.3">
      <c r="C36" s="11" t="s">
        <v>29</v>
      </c>
      <c r="D36" s="11" t="s">
        <v>24</v>
      </c>
    </row>
  </sheetData>
  <mergeCells count="2">
    <mergeCell ref="C3:D3"/>
    <mergeCell ref="G4:L4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CONSOLIDADO EVD (2)</vt:lpstr>
      <vt:lpstr>EVALUACION POR DEPENDENCIAS</vt:lpstr>
      <vt:lpstr>GRAF. CARGOS (2)</vt:lpstr>
      <vt:lpstr>CONTROL INTERNO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Mila Niño Hernandez</dc:creator>
  <cp:lastModifiedBy>Adriana Guerrero</cp:lastModifiedBy>
  <cp:lastPrinted>2017-03-02T20:40:49Z</cp:lastPrinted>
  <dcterms:created xsi:type="dcterms:W3CDTF">2016-08-29T20:41:46Z</dcterms:created>
  <dcterms:modified xsi:type="dcterms:W3CDTF">2018-05-23T16:38:10Z</dcterms:modified>
</cp:coreProperties>
</file>